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MR CERRO COLORADO 2024\MR CERRO COLORADO 2024\estrategias\"/>
    </mc:Choice>
  </mc:AlternateContent>
  <xr:revisionPtr revIDLastSave="0" documentId="13_ncr:1_{E9DB90BC-ACBF-4206-A36D-1C8FF0FCCEBB}" xr6:coauthVersionLast="45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ENERO" sheetId="3" r:id="rId1"/>
    <sheet name="FEBRERO" sheetId="1" r:id="rId2"/>
    <sheet name="MARZO" sheetId="4" r:id="rId3"/>
    <sheet name="1 TRIMESTRE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5" l="1"/>
  <c r="J47" i="5"/>
  <c r="K46" i="5"/>
  <c r="J46" i="5"/>
  <c r="I45" i="5"/>
  <c r="H45" i="5"/>
  <c r="G45" i="5"/>
  <c r="F45" i="5"/>
  <c r="E45" i="5"/>
  <c r="D45" i="5"/>
  <c r="K44" i="5"/>
  <c r="K45" i="5" s="1"/>
  <c r="J44" i="5"/>
  <c r="K43" i="5"/>
  <c r="J43" i="5"/>
  <c r="J45" i="5" s="1"/>
  <c r="Q42" i="5"/>
  <c r="F34" i="5"/>
  <c r="E34" i="5"/>
  <c r="F33" i="5"/>
  <c r="E33" i="5"/>
  <c r="F32" i="5"/>
  <c r="E32" i="5"/>
  <c r="Q32" i="5" s="1"/>
  <c r="Q31" i="5"/>
  <c r="F31" i="5"/>
  <c r="E31" i="5"/>
  <c r="F30" i="5"/>
  <c r="E30" i="5"/>
  <c r="F29" i="5"/>
  <c r="E29" i="5"/>
  <c r="F28" i="5"/>
  <c r="E28" i="5"/>
  <c r="F27" i="5"/>
  <c r="E27" i="5"/>
  <c r="Q28" i="5" s="1"/>
  <c r="F26" i="5"/>
  <c r="E26" i="5"/>
  <c r="F25" i="5"/>
  <c r="E25" i="5"/>
  <c r="Q26" i="5" s="1"/>
  <c r="F24" i="5"/>
  <c r="E24" i="5"/>
  <c r="Q24" i="5" s="1"/>
  <c r="F23" i="5"/>
  <c r="E23" i="5"/>
  <c r="F22" i="5"/>
  <c r="E22" i="5"/>
  <c r="F21" i="5"/>
  <c r="E21" i="5"/>
  <c r="Q22" i="5" s="1"/>
  <c r="F20" i="5"/>
  <c r="F14" i="5" s="1"/>
  <c r="E20" i="5"/>
  <c r="F19" i="5"/>
  <c r="E19" i="5"/>
  <c r="Q20" i="5" s="1"/>
  <c r="F18" i="5"/>
  <c r="E18" i="5"/>
  <c r="F17" i="5"/>
  <c r="E17" i="5"/>
  <c r="Q18" i="5" s="1"/>
  <c r="F16" i="5"/>
  <c r="E16" i="5"/>
  <c r="Q16" i="5" s="1"/>
  <c r="F15" i="5"/>
  <c r="E15" i="5"/>
  <c r="N14" i="5"/>
  <c r="M14" i="5"/>
  <c r="L14" i="5"/>
  <c r="K14" i="5"/>
  <c r="J14" i="5"/>
  <c r="I14" i="5"/>
  <c r="H14" i="5"/>
  <c r="G14" i="5"/>
  <c r="E14" i="5"/>
  <c r="P13" i="5"/>
  <c r="O13" i="5"/>
  <c r="N13" i="5"/>
  <c r="M13" i="5"/>
  <c r="L13" i="5"/>
  <c r="K13" i="5"/>
  <c r="J13" i="5"/>
  <c r="I13" i="5"/>
  <c r="H13" i="5"/>
  <c r="G13" i="5"/>
  <c r="F13" i="5"/>
  <c r="E13" i="5"/>
  <c r="Q13" i="5" l="1"/>
  <c r="K47" i="4" l="1"/>
  <c r="J47" i="4"/>
  <c r="K46" i="4"/>
  <c r="J46" i="4"/>
  <c r="I45" i="4"/>
  <c r="H45" i="4"/>
  <c r="G45" i="4"/>
  <c r="F45" i="4"/>
  <c r="E45" i="4"/>
  <c r="D45" i="4"/>
  <c r="K44" i="4"/>
  <c r="J44" i="4"/>
  <c r="K43" i="4"/>
  <c r="K45" i="4" s="1"/>
  <c r="J43" i="4"/>
  <c r="J45" i="4" s="1"/>
  <c r="Q42" i="4"/>
  <c r="F34" i="4"/>
  <c r="E34" i="4"/>
  <c r="F33" i="4"/>
  <c r="E33" i="4"/>
  <c r="F32" i="4"/>
  <c r="E32" i="4"/>
  <c r="Q32" i="4" s="1"/>
  <c r="F31" i="4"/>
  <c r="Q31" i="4" s="1"/>
  <c r="E31" i="4"/>
  <c r="F30" i="4"/>
  <c r="E30" i="4"/>
  <c r="F29" i="4"/>
  <c r="E29" i="4"/>
  <c r="F28" i="4"/>
  <c r="E28" i="4"/>
  <c r="F27" i="4"/>
  <c r="E27" i="4"/>
  <c r="Q28" i="4" s="1"/>
  <c r="F26" i="4"/>
  <c r="E26" i="4"/>
  <c r="F25" i="4"/>
  <c r="E25" i="4"/>
  <c r="Q26" i="4" s="1"/>
  <c r="F24" i="4"/>
  <c r="E24" i="4"/>
  <c r="Q24" i="4" s="1"/>
  <c r="F23" i="4"/>
  <c r="E23" i="4"/>
  <c r="F22" i="4"/>
  <c r="F14" i="4" s="1"/>
  <c r="E22" i="4"/>
  <c r="F21" i="4"/>
  <c r="E21" i="4"/>
  <c r="Q22" i="4" s="1"/>
  <c r="F20" i="4"/>
  <c r="E20" i="4"/>
  <c r="F19" i="4"/>
  <c r="E19" i="4"/>
  <c r="E13" i="4" s="1"/>
  <c r="F18" i="4"/>
  <c r="E18" i="4"/>
  <c r="F17" i="4"/>
  <c r="E17" i="4"/>
  <c r="Q18" i="4" s="1"/>
  <c r="F16" i="4"/>
  <c r="E16" i="4"/>
  <c r="Q16" i="4" s="1"/>
  <c r="F15" i="4"/>
  <c r="E15" i="4"/>
  <c r="N14" i="4"/>
  <c r="M14" i="4"/>
  <c r="L14" i="4"/>
  <c r="K14" i="4"/>
  <c r="J14" i="4"/>
  <c r="I14" i="4"/>
  <c r="H14" i="4"/>
  <c r="G14" i="4"/>
  <c r="E14" i="4"/>
  <c r="P13" i="4"/>
  <c r="O13" i="4"/>
  <c r="N13" i="4"/>
  <c r="M13" i="4"/>
  <c r="L13" i="4"/>
  <c r="K13" i="4"/>
  <c r="J13" i="4"/>
  <c r="I13" i="4"/>
  <c r="H13" i="4"/>
  <c r="G13" i="4"/>
  <c r="F13" i="4"/>
  <c r="Q20" i="4" l="1"/>
  <c r="Q13" i="4" s="1"/>
  <c r="K47" i="1" l="1"/>
  <c r="J47" i="1"/>
  <c r="K46" i="1"/>
  <c r="J46" i="1"/>
  <c r="I45" i="1"/>
  <c r="H45" i="1"/>
  <c r="G45" i="1"/>
  <c r="F45" i="1"/>
  <c r="E45" i="1"/>
  <c r="D45" i="1"/>
  <c r="K44" i="1"/>
  <c r="J44" i="1"/>
  <c r="K43" i="1"/>
  <c r="J43" i="1"/>
  <c r="Q42" i="1"/>
  <c r="F34" i="1"/>
  <c r="E34" i="1"/>
  <c r="F33" i="1"/>
  <c r="E33" i="1"/>
  <c r="F32" i="1"/>
  <c r="E32" i="1"/>
  <c r="F31" i="1"/>
  <c r="Q31" i="1" s="1"/>
  <c r="E31" i="1"/>
  <c r="F30" i="1"/>
  <c r="E30" i="1"/>
  <c r="F29" i="1"/>
  <c r="E29" i="1"/>
  <c r="F28" i="1"/>
  <c r="E28" i="1"/>
  <c r="F27" i="1"/>
  <c r="E27" i="1"/>
  <c r="Q28" i="1" s="1"/>
  <c r="F26" i="1"/>
  <c r="E26" i="1"/>
  <c r="F25" i="1"/>
  <c r="E25" i="1"/>
  <c r="F24" i="1"/>
  <c r="E24" i="1"/>
  <c r="Q24" i="1" s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Q16" i="1" s="1"/>
  <c r="F15" i="1"/>
  <c r="E15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K45" i="1" l="1"/>
  <c r="J45" i="1"/>
  <c r="Q32" i="1"/>
  <c r="Q26" i="1"/>
  <c r="F14" i="1"/>
  <c r="Q22" i="1"/>
  <c r="Q20" i="1"/>
  <c r="E14" i="1"/>
  <c r="F13" i="1"/>
  <c r="E13" i="1"/>
  <c r="Q18" i="1"/>
  <c r="Q13" i="1" s="1"/>
</calcChain>
</file>

<file path=xl/sharedStrings.xml><?xml version="1.0" encoding="utf-8"?>
<sst xmlns="http://schemas.openxmlformats.org/spreadsheetml/2006/main" count="476" uniqueCount="82">
  <si>
    <t>MINISTERIO DE SALUD</t>
  </si>
  <si>
    <t xml:space="preserve">ESTRATEGIA SANITARIA NACIONAL DE SALUD SEXUAL Y REPRODUCTIVA </t>
  </si>
  <si>
    <t xml:space="preserve">  SIS 240 - M</t>
  </si>
  <si>
    <t xml:space="preserve">REPORTE MENSUAL DE ACTIVIDADES DE PLANIFICACIÓN FAMILIAR  </t>
  </si>
  <si>
    <t>MICRORED:</t>
  </si>
  <si>
    <t>MES:</t>
  </si>
  <si>
    <t>06</t>
  </si>
  <si>
    <t>EESS:</t>
  </si>
  <si>
    <t>AÑO:</t>
  </si>
  <si>
    <t>METODO</t>
  </si>
  <si>
    <t>Tipo de Usuaria</t>
  </si>
  <si>
    <t>TOTAL</t>
  </si>
  <si>
    <t>12 a 17 a.</t>
  </si>
  <si>
    <t>18 a 29 a</t>
  </si>
  <si>
    <t>30 a 59 a</t>
  </si>
  <si>
    <t>&gt; 60 a.</t>
  </si>
  <si>
    <t>Usuaria Captada para PF</t>
  </si>
  <si>
    <t>Embarazo por Falla de Método</t>
  </si>
  <si>
    <t>Parejas Protegidas</t>
  </si>
  <si>
    <t>Nuevas</t>
  </si>
  <si>
    <t>Continua-doras</t>
  </si>
  <si>
    <t>A</t>
  </si>
  <si>
    <t>I</t>
  </si>
  <si>
    <t>DIU</t>
  </si>
  <si>
    <t>HORMONAL</t>
  </si>
  <si>
    <t>ORAL COMBINADO</t>
  </si>
  <si>
    <t>INYECTABLE MENSUAL</t>
  </si>
  <si>
    <t>INYECTABLE TRIMESTRAL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</si>
  <si>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</si>
  <si>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</si>
  <si>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</si>
  <si>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</si>
  <si>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</si>
  <si>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</si>
  <si>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</si>
  <si>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</si>
  <si>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</si>
  <si>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</si>
  <si>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</si>
  <si>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ANTICONCEPCIÓN ORAL DE EMERGENCIA/YUZPE</t>
  </si>
  <si>
    <t>SESIÓN EDUCATIVA</t>
  </si>
  <si>
    <t>ATENCIÓN PRE CONCEPCIONAL</t>
  </si>
  <si>
    <t>OTROS PROCEDIMIENTOS</t>
  </si>
  <si>
    <t>Nº</t>
  </si>
  <si>
    <t>REMOCIÓN DE DIU</t>
  </si>
  <si>
    <t>Nº Personas</t>
  </si>
  <si>
    <t>1º</t>
  </si>
  <si>
    <t>2º</t>
  </si>
  <si>
    <t>3º</t>
  </si>
  <si>
    <t>REMOCIÓN DE IMPLANTE</t>
  </si>
  <si>
    <t>ORIENTACIÓN/ CONSEJERÍA</t>
  </si>
  <si>
    <t>12 A 17 a.</t>
  </si>
  <si>
    <t>18 A 29 a.</t>
  </si>
  <si>
    <t>&gt; 30 a.</t>
  </si>
  <si>
    <t>Total</t>
  </si>
  <si>
    <t>F</t>
  </si>
  <si>
    <t>M</t>
  </si>
  <si>
    <t>Atencion Post Parto</t>
  </si>
  <si>
    <t>GENERAL P.F.</t>
  </si>
  <si>
    <t>Post Cesarea</t>
  </si>
  <si>
    <t>AQV</t>
  </si>
  <si>
    <t>Post Parto Vaginal</t>
  </si>
  <si>
    <t>TAMIZAJE DE VBG</t>
  </si>
  <si>
    <t>Nº Casos + VBG detectados</t>
  </si>
  <si>
    <t>ELABORADO POR : Obsta. Catherine Hermosa Vargas</t>
  </si>
  <si>
    <t>TAMIZAJE PRUEBA RAPIDA / ELISA - VIH</t>
  </si>
  <si>
    <t>MEF que reciben Orientación / Consejería PRE TEST para VIH</t>
  </si>
  <si>
    <t>PF PAP</t>
  </si>
  <si>
    <t>MEF que reciben Orientación / Consejería POST TEST  para VIH</t>
  </si>
  <si>
    <t>Nº de mujeres con algún MAC que se realiza PAP</t>
  </si>
  <si>
    <t>Nº de MEF que reciben Tamizaje con Prueba Rapida para VIH</t>
  </si>
  <si>
    <t>Nº de MEF con prueba rapida REACTIVA para VIH</t>
  </si>
  <si>
    <t xml:space="preserve">TOTAL EESS QUE DEBEN REPORTAR </t>
  </si>
  <si>
    <t>Nº de MEF con ELISA REACTIVA en MEF con PR Reactiva para VIH</t>
  </si>
  <si>
    <t>Nº DE EESS QUE REPORTARON ESTE MES</t>
  </si>
  <si>
    <t>Nº Mujeres con VIH con algún MAC</t>
  </si>
  <si>
    <t>ENERO</t>
  </si>
  <si>
    <t xml:space="preserve">MR CERRO COLORADO </t>
  </si>
  <si>
    <t>FEBRERO</t>
  </si>
  <si>
    <t>CERRO COLORADO</t>
  </si>
  <si>
    <t>MARZO</t>
  </si>
  <si>
    <t>1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</si>
</sst>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6"/>
      <color rgb="FF000000"/>
      <name val="Calibri"/>
      <charset val="1"/>
    </font>
    <font>
      <b/>
      <sz val="14"/>
      <color rgb="FF000000"/>
      <name val="Calibri"/>
      <charset val="1"/>
    </font>
    <font>
      <sz val="12"/>
      <color rgb="FF000000"/>
      <name val="Arial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000000"/>
      <name val="Calibri"/>
      <charset val="1"/>
    </font>
    <font>
      <sz val="10"/>
      <color rgb="FF00000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4BACC6"/>
        <bgColor rgb="FF4BACC6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2FADC6"/>
        <bgColor rgb="FF2FADC6"/>
      </patternFill>
    </fill>
  </fills>
  <borders count="64">
    <border>
      <left/>
      <right/>
      <top/>
      <bottom/>
      <diagonal/>
    </border>
    <border>
      <left style="medium">
        <color rgb="FF31859C"/>
      </left>
      <right/>
      <top style="medium">
        <color rgb="FF31859C"/>
      </top>
      <bottom/>
      <diagonal/>
    </border>
    <border>
      <left/>
      <right/>
      <top style="medium">
        <color rgb="FF31859C"/>
      </top>
      <bottom/>
      <diagonal/>
    </border>
    <border>
      <left/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/>
      <top/>
      <bottom/>
      <diagonal/>
    </border>
    <border>
      <left/>
      <right style="medium">
        <color rgb="FF31859C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/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/>
      <bottom style="medium">
        <color rgb="FF31859C"/>
      </bottom>
      <diagonal/>
    </border>
    <border>
      <left/>
      <right style="medium">
        <color rgb="FF31859C"/>
      </right>
      <top/>
      <bottom style="medium">
        <color rgb="FF31859C"/>
      </bottom>
      <diagonal/>
    </border>
    <border>
      <left style="medium">
        <color rgb="FF31859C"/>
      </left>
      <right style="thin">
        <color auto="1"/>
      </right>
      <top style="medium">
        <color rgb="FF31859C"/>
      </top>
      <bottom style="thin">
        <color rgb="FF31859C"/>
      </bottom>
      <diagonal/>
    </border>
    <border>
      <left style="thin">
        <color auto="1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/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thin">
        <color auto="1"/>
      </right>
      <top style="thin">
        <color rgb="FF31859C"/>
      </top>
      <bottom style="medium">
        <color rgb="FF31859C"/>
      </bottom>
      <diagonal/>
    </border>
    <border>
      <left style="thin">
        <color auto="1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/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/>
      <bottom style="thin">
        <color rgb="FF31859C"/>
      </bottom>
      <diagonal/>
    </border>
    <border>
      <left/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thin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 style="thin">
        <color rgb="FF31859C"/>
      </top>
      <bottom/>
      <diagonal/>
    </border>
    <border>
      <left/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/>
      <bottom/>
      <diagonal/>
    </border>
    <border>
      <left style="thin">
        <color rgb="FF31859C"/>
      </left>
      <right/>
      <top/>
      <bottom style="medium">
        <color rgb="FF31859C"/>
      </bottom>
      <diagonal/>
    </border>
    <border>
      <left/>
      <right style="medium">
        <color rgb="FF31859C"/>
      </right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/>
      <bottom style="medium">
        <color rgb="FF31859C"/>
      </bottom>
      <diagonal/>
    </border>
    <border>
      <left/>
      <right/>
      <top/>
      <bottom style="medium">
        <color rgb="FF31859C"/>
      </bottom>
      <diagonal/>
    </border>
    <border>
      <left style="medium">
        <color rgb="FF31859C"/>
      </left>
      <right/>
      <top style="thin">
        <color rgb="FF31859C"/>
      </top>
      <bottom style="thin">
        <color rgb="FF31859C"/>
      </bottom>
      <diagonal/>
    </border>
    <border>
      <left/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/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/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/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/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/>
      <diagonal/>
    </border>
    <border>
      <left style="medium">
        <color rgb="FF31859C"/>
      </left>
      <right style="thin">
        <color rgb="FF31859C"/>
      </right>
      <top/>
      <bottom style="thin">
        <color rgb="FF31859C"/>
      </bottom>
      <diagonal/>
    </border>
    <border>
      <left/>
      <right/>
      <top/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/>
      <top style="thin">
        <color rgb="FF31859C"/>
      </top>
      <bottom style="thin">
        <color rgb="FF31859C"/>
      </bottom>
      <diagonal/>
    </border>
    <border>
      <left/>
      <right/>
      <top style="thin">
        <color rgb="FF31859C"/>
      </top>
      <bottom style="medium">
        <color rgb="FF31859C"/>
      </bottom>
      <diagonal/>
    </border>
  </borders>
  <cellStyleXfs count="2">
    <xf numFmtId="0" fontId="0" fillId="0" borderId="0"/>
    <xf numFmtId="0" fontId="11" fillId="0" borderId="0"/>
  </cellStyleXfs>
  <cellXfs count="48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5" fillId="6" borderId="8" xfId="0" applyNumberFormat="1" applyFont="1" applyFill="1" applyBorder="1" applyAlignment="1" applyProtection="1"/>
    <xf numFmtId="0" fontId="5" fillId="5" borderId="8" xfId="0" applyNumberFormat="1" applyFont="1" applyFill="1" applyBorder="1" applyAlignment="1" applyProtection="1"/>
    <xf numFmtId="0" fontId="1" fillId="2" borderId="41" xfId="0" applyNumberFormat="1" applyFont="1" applyFill="1" applyBorder="1" applyAlignment="1" applyProtection="1">
      <alignment horizontal="left" vertical="center" wrapText="1" indent="1"/>
    </xf>
    <xf numFmtId="0" fontId="1" fillId="2" borderId="45" xfId="0" applyNumberFormat="1" applyFont="1" applyFill="1" applyBorder="1" applyAlignment="1" applyProtection="1">
      <alignment horizontal="left" vertical="center" wrapText="1" indent="1"/>
    </xf>
    <xf numFmtId="0" fontId="1" fillId="2" borderId="25" xfId="0" applyNumberFormat="1" applyFont="1" applyFill="1" applyBorder="1" applyAlignment="1" applyProtection="1">
      <alignment horizontal="left" vertical="center" wrapText="1" indent="1"/>
    </xf>
    <xf numFmtId="0" fontId="2" fillId="3" borderId="6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4" xfId="0" applyNumberFormat="1" applyFont="1" applyFill="1" applyBorder="1" applyAlignment="1" applyProtection="1">
      <alignment horizontal="left" vertical="center" wrapText="1" indent="1"/>
    </xf>
    <xf numFmtId="0" fontId="1" fillId="2" borderId="62" xfId="0" applyNumberFormat="1" applyFont="1" applyFill="1" applyBorder="1" applyAlignment="1" applyProtection="1">
      <alignment horizontal="left" vertical="center" wrapText="1" indent="1"/>
    </xf>
    <xf numFmtId="0" fontId="1" fillId="2" borderId="29" xfId="0" applyNumberFormat="1" applyFont="1" applyFill="1" applyBorder="1" applyAlignment="1" applyProtection="1">
      <alignment horizontal="left" vertical="center" wrapText="1" indent="1"/>
    </xf>
    <xf numFmtId="0" fontId="1" fillId="2" borderId="61" xfId="0" applyNumberFormat="1" applyFont="1" applyFill="1" applyBorder="1" applyAlignment="1" applyProtection="1">
      <alignment horizontal="left" vertical="center" wrapText="1" indent="1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4" borderId="49" xfId="0" applyNumberFormat="1" applyFont="1" applyFill="1" applyBorder="1" applyAlignment="1" applyProtection="1">
      <alignment horizontal="center" vertical="center"/>
    </xf>
    <xf numFmtId="0" fontId="7" fillId="4" borderId="53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center" wrapText="1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40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1" xfId="0" applyNumberFormat="1" applyFont="1" applyFill="1" applyBorder="1" applyAlignment="1" applyProtection="1">
      <alignment horizontal="center" vertical="center"/>
    </xf>
    <xf numFmtId="0" fontId="2" fillId="3" borderId="25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49" xfId="0" applyNumberFormat="1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0" fontId="2" fillId="3" borderId="51" xfId="0" applyNumberFormat="1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42" xfId="0" applyNumberFormat="1" applyFont="1" applyFill="1" applyBorder="1" applyAlignment="1" applyProtection="1">
      <alignment horizontal="center" vertical="center" wrapText="1"/>
    </xf>
    <xf numFmtId="0" fontId="7" fillId="3" borderId="4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textRotation="90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4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0" fillId="2" borderId="24" xfId="0" applyNumberFormat="1" applyFont="1" applyFill="1" applyBorder="1" applyAlignment="1" applyProtection="1">
      <alignment horizontal="center" vertical="center" wrapText="1"/>
    </xf>
    <xf numFmtId="0" fontId="10" fillId="2" borderId="20" xfId="0" applyNumberFormat="1" applyFont="1" applyFill="1" applyBorder="1" applyAlignment="1" applyProtection="1">
      <alignment horizontal="center" vertical="center" wrapText="1"/>
    </xf>
    <xf numFmtId="0" fontId="1" fillId="2" borderId="46" xfId="0" applyNumberFormat="1" applyFont="1" applyFill="1" applyBorder="1" applyAlignment="1" applyProtection="1">
      <alignment horizontal="left" vertical="center" wrapText="1" indent="1"/>
    </xf>
    <xf numFmtId="0" fontId="1" fillId="2" borderId="63" xfId="0" applyNumberFormat="1" applyFont="1" applyFill="1" applyBorder="1" applyAlignment="1" applyProtection="1">
      <alignment horizontal="left" vertical="center" wrapText="1" indent="1"/>
    </xf>
    <xf numFmtId="0" fontId="1" fillId="2" borderId="40" xfId="0" applyNumberFormat="1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4" borderId="36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4" borderId="3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indent="1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left" vertical="center" indent="1"/>
    </xf>
    <xf numFmtId="0" fontId="7" fillId="5" borderId="4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 indent="1"/>
    </xf>
    <xf numFmtId="3" fontId="10" fillId="0" borderId="42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5" fillId="6" borderId="8" xfId="0" applyFont="1" applyFill="1" applyBorder="1"/>
    <xf numFmtId="0" fontId="5" fillId="0" borderId="8" xfId="0" applyFont="1" applyBorder="1"/>
    <xf numFmtId="0" fontId="7" fillId="2" borderId="4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0" fontId="5" fillId="5" borderId="8" xfId="0" applyFont="1" applyFill="1" applyBorder="1"/>
    <xf numFmtId="0" fontId="2" fillId="0" borderId="8" xfId="0" applyFont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2" fillId="4" borderId="46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3" fontId="2" fillId="4" borderId="54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 wrapText="1" indent="1"/>
    </xf>
    <xf numFmtId="0" fontId="1" fillId="2" borderId="45" xfId="0" applyFont="1" applyFill="1" applyBorder="1" applyAlignment="1">
      <alignment horizontal="left" vertical="center" wrapText="1" indent="1"/>
    </xf>
    <xf numFmtId="0" fontId="1" fillId="2" borderId="25" xfId="0" applyFont="1" applyFill="1" applyBorder="1" applyAlignment="1">
      <alignment horizontal="left" vertical="center" wrapText="1" indent="1"/>
    </xf>
    <xf numFmtId="3" fontId="10" fillId="0" borderId="25" xfId="0" applyNumberFormat="1" applyFont="1" applyBorder="1" applyAlignment="1">
      <alignment vertical="center"/>
    </xf>
    <xf numFmtId="0" fontId="2" fillId="3" borderId="61" xfId="0" applyFont="1" applyFill="1" applyBorder="1" applyAlignment="1" applyProtection="1">
      <alignment horizontal="center" vertical="center" wrapText="1"/>
      <protection hidden="1"/>
    </xf>
    <xf numFmtId="0" fontId="2" fillId="3" borderId="6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left" vertical="center" wrapText="1" indent="1"/>
    </xf>
    <xf numFmtId="0" fontId="1" fillId="2" borderId="62" xfId="0" applyFont="1" applyFill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left" vertical="center" wrapText="1" indent="1"/>
    </xf>
    <xf numFmtId="0" fontId="1" fillId="2" borderId="61" xfId="0" applyFont="1" applyFill="1" applyBorder="1" applyAlignment="1">
      <alignment horizontal="left" vertical="center" wrapText="1" indent="1"/>
    </xf>
    <xf numFmtId="3" fontId="10" fillId="0" borderId="61" xfId="0" applyNumberFormat="1" applyFont="1" applyBorder="1" applyAlignment="1">
      <alignment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0" fontId="1" fillId="2" borderId="46" xfId="0" applyFont="1" applyFill="1" applyBorder="1" applyAlignment="1">
      <alignment horizontal="left" vertical="center" wrapText="1" indent="1"/>
    </xf>
    <xf numFmtId="0" fontId="1" fillId="2" borderId="63" xfId="0" applyFont="1" applyFill="1" applyBorder="1" applyAlignment="1">
      <alignment horizontal="left" vertical="center" wrapText="1" indent="1"/>
    </xf>
    <xf numFmtId="0" fontId="1" fillId="2" borderId="40" xfId="0" applyFont="1" applyFill="1" applyBorder="1" applyAlignment="1">
      <alignment horizontal="left" vertical="center" wrapText="1" inden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0" xfId="0" applyFont="1"/>
  </cellXfs>
  <cellStyles count="2">
    <cellStyle name="Normal" xfId="0" builtinId="0"/>
    <cellStyle name="Normal 2" xfId="1" xr:uid="{91F28C3C-1CDD-470E-9C42-640CBD80B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28600"/>
          <a:ext cx="2343150" cy="428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337185</xdr:colOff>
      <xdr:row>3</xdr:row>
      <xdr:rowOff>74295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5B3CB67-91B4-4516-9213-FCDD24B4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0505"/>
          <a:ext cx="240030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337185</xdr:colOff>
      <xdr:row>3</xdr:row>
      <xdr:rowOff>74295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D4317E0-78E6-4349-B23A-F51A31083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0505"/>
          <a:ext cx="240030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6"/>
  <sheetViews>
    <sheetView workbookViewId="0">
      <selection activeCell="R10" sqref="R10"/>
    </sheetView>
  </sheetViews>
  <sheetFormatPr baseColWidth="10" defaultColWidth="11.109375" defaultRowHeight="14.25" customHeight="1" x14ac:dyDescent="0.3"/>
  <sheetData>
    <row r="1" spans="1:19" ht="14.25" customHeight="1" x14ac:dyDescent="0.3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14.25" customHeight="1" x14ac:dyDescent="0.3">
      <c r="A2" s="273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/>
    </row>
    <row r="3" spans="1:19" ht="14.25" customHeight="1" x14ac:dyDescent="0.3">
      <c r="A3" s="276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8"/>
    </row>
    <row r="4" spans="1:19" ht="14.25" customHeight="1" x14ac:dyDescent="0.3">
      <c r="A4" s="116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294" t="s">
        <v>2</v>
      </c>
      <c r="Q4" s="295"/>
      <c r="R4" s="117"/>
      <c r="S4" s="119"/>
    </row>
    <row r="5" spans="1:19" ht="14.25" customHeight="1" x14ac:dyDescent="0.3">
      <c r="A5" s="279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</row>
    <row r="6" spans="1:19" ht="14.25" customHeight="1" x14ac:dyDescent="0.3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9"/>
    </row>
    <row r="7" spans="1:19" ht="14.25" customHeight="1" x14ac:dyDescent="0.3">
      <c r="A7" s="116"/>
      <c r="B7" s="120"/>
      <c r="C7" s="120"/>
      <c r="D7" s="121" t="s">
        <v>4</v>
      </c>
      <c r="E7" s="122" t="s">
        <v>77</v>
      </c>
      <c r="F7" s="120"/>
      <c r="G7" s="120"/>
      <c r="H7" s="120"/>
      <c r="I7" s="120"/>
      <c r="J7" s="117"/>
      <c r="K7" s="117"/>
      <c r="L7" s="117"/>
      <c r="M7" s="117"/>
      <c r="N7" s="117"/>
      <c r="O7" s="120" t="s">
        <v>5</v>
      </c>
      <c r="P7" s="123" t="s">
        <v>76</v>
      </c>
      <c r="Q7" s="124" t="s">
        <v>6</v>
      </c>
      <c r="R7" s="117"/>
      <c r="S7" s="119"/>
    </row>
    <row r="8" spans="1:19" ht="14.25" customHeight="1" x14ac:dyDescent="0.3">
      <c r="A8" s="116"/>
      <c r="B8" s="125"/>
      <c r="C8" s="126"/>
      <c r="D8" s="127" t="s">
        <v>7</v>
      </c>
      <c r="E8" s="121"/>
      <c r="F8" s="125"/>
      <c r="G8" s="125"/>
      <c r="H8" s="125"/>
      <c r="I8" s="125"/>
      <c r="J8" s="125"/>
      <c r="K8" s="125"/>
      <c r="L8" s="125"/>
      <c r="M8" s="125"/>
      <c r="N8" s="125"/>
      <c r="O8" s="121" t="s">
        <v>8</v>
      </c>
      <c r="P8" s="128">
        <v>2024</v>
      </c>
      <c r="Q8" s="125"/>
      <c r="R8" s="125"/>
      <c r="S8" s="129"/>
    </row>
    <row r="9" spans="1:19" ht="14.25" customHeight="1" thickBot="1" x14ac:dyDescent="0.35">
      <c r="A9" s="116"/>
      <c r="B9" s="125"/>
      <c r="C9" s="126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9"/>
    </row>
    <row r="10" spans="1:19" ht="14.25" customHeight="1" x14ac:dyDescent="0.3">
      <c r="A10" s="116"/>
      <c r="B10" s="282" t="s">
        <v>9</v>
      </c>
      <c r="C10" s="283"/>
      <c r="D10" s="283" t="s">
        <v>10</v>
      </c>
      <c r="E10" s="283" t="s">
        <v>11</v>
      </c>
      <c r="F10" s="283"/>
      <c r="G10" s="283" t="s">
        <v>12</v>
      </c>
      <c r="H10" s="283"/>
      <c r="I10" s="283" t="s">
        <v>13</v>
      </c>
      <c r="J10" s="283"/>
      <c r="K10" s="283" t="s">
        <v>14</v>
      </c>
      <c r="L10" s="283"/>
      <c r="M10" s="283" t="s">
        <v>15</v>
      </c>
      <c r="N10" s="288"/>
      <c r="O10" s="290" t="s">
        <v>16</v>
      </c>
      <c r="P10" s="263" t="s">
        <v>17</v>
      </c>
      <c r="Q10" s="263" t="s">
        <v>18</v>
      </c>
      <c r="R10" s="117"/>
      <c r="S10" s="119"/>
    </row>
    <row r="11" spans="1:19" ht="14.25" customHeight="1" x14ac:dyDescent="0.3">
      <c r="A11" s="116"/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9"/>
      <c r="O11" s="291"/>
      <c r="P11" s="293"/>
      <c r="Q11" s="293"/>
      <c r="R11" s="117"/>
      <c r="S11" s="119"/>
    </row>
    <row r="12" spans="1:19" ht="14.25" customHeight="1" thickBot="1" x14ac:dyDescent="0.35">
      <c r="A12" s="116"/>
      <c r="B12" s="286"/>
      <c r="C12" s="287"/>
      <c r="D12" s="287"/>
      <c r="E12" s="131" t="s">
        <v>19</v>
      </c>
      <c r="F12" s="130" t="s">
        <v>20</v>
      </c>
      <c r="G12" s="131" t="s">
        <v>19</v>
      </c>
      <c r="H12" s="130" t="s">
        <v>20</v>
      </c>
      <c r="I12" s="131" t="s">
        <v>19</v>
      </c>
      <c r="J12" s="130" t="s">
        <v>20</v>
      </c>
      <c r="K12" s="131" t="s">
        <v>19</v>
      </c>
      <c r="L12" s="130" t="s">
        <v>20</v>
      </c>
      <c r="M12" s="131" t="s">
        <v>19</v>
      </c>
      <c r="N12" s="132" t="s">
        <v>20</v>
      </c>
      <c r="O12" s="292"/>
      <c r="P12" s="264"/>
      <c r="Q12" s="264"/>
      <c r="R12" s="117"/>
      <c r="S12" s="119"/>
    </row>
    <row r="13" spans="1:19" ht="14.25" customHeight="1" thickBot="1" x14ac:dyDescent="0.35">
      <c r="A13" s="116"/>
      <c r="B13" s="268" t="s">
        <v>11</v>
      </c>
      <c r="C13" s="269"/>
      <c r="D13" s="133" t="s">
        <v>21</v>
      </c>
      <c r="E13" s="134">
        <v>50</v>
      </c>
      <c r="F13" s="134">
        <v>189</v>
      </c>
      <c r="G13" s="135">
        <v>1</v>
      </c>
      <c r="H13" s="135">
        <v>0</v>
      </c>
      <c r="I13" s="135">
        <v>26</v>
      </c>
      <c r="J13" s="135">
        <v>84</v>
      </c>
      <c r="K13" s="135">
        <v>23</v>
      </c>
      <c r="L13" s="135">
        <v>105</v>
      </c>
      <c r="M13" s="135">
        <v>0</v>
      </c>
      <c r="N13" s="135">
        <v>0</v>
      </c>
      <c r="O13" s="136">
        <v>0</v>
      </c>
      <c r="P13" s="137">
        <v>0</v>
      </c>
      <c r="Q13" s="138">
        <v>59.59871794871794</v>
      </c>
      <c r="R13" s="117"/>
      <c r="S13" s="119"/>
    </row>
    <row r="14" spans="1:19" ht="14.25" customHeight="1" thickBot="1" x14ac:dyDescent="0.35">
      <c r="A14" s="116"/>
      <c r="B14" s="270"/>
      <c r="C14" s="271"/>
      <c r="D14" s="139" t="s">
        <v>22</v>
      </c>
      <c r="E14" s="134">
        <v>104</v>
      </c>
      <c r="F14" s="134">
        <v>3048</v>
      </c>
      <c r="G14" s="140">
        <v>1</v>
      </c>
      <c r="H14" s="140">
        <v>0</v>
      </c>
      <c r="I14" s="140">
        <v>35</v>
      </c>
      <c r="J14" s="140">
        <v>1337</v>
      </c>
      <c r="K14" s="140">
        <v>67</v>
      </c>
      <c r="L14" s="140">
        <v>1711</v>
      </c>
      <c r="M14" s="140">
        <v>0</v>
      </c>
      <c r="N14" s="140">
        <v>0</v>
      </c>
      <c r="O14" s="141"/>
      <c r="P14" s="142"/>
      <c r="Q14" s="143"/>
      <c r="R14" s="117"/>
      <c r="S14" s="119"/>
    </row>
    <row r="15" spans="1:19" ht="14.25" customHeight="1" thickBot="1" x14ac:dyDescent="0.35">
      <c r="A15" s="116"/>
      <c r="B15" s="266" t="s">
        <v>23</v>
      </c>
      <c r="C15" s="267"/>
      <c r="D15" s="133" t="s">
        <v>21</v>
      </c>
      <c r="E15" s="144">
        <v>0</v>
      </c>
      <c r="F15" s="144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6">
        <v>0</v>
      </c>
      <c r="N15" s="147">
        <v>0</v>
      </c>
      <c r="O15" s="148">
        <v>0</v>
      </c>
      <c r="P15" s="149">
        <v>0</v>
      </c>
      <c r="Q15" s="142"/>
      <c r="R15" s="117"/>
      <c r="S15" s="119"/>
    </row>
    <row r="16" spans="1:19" ht="14.25" customHeight="1" thickBot="1" x14ac:dyDescent="0.35">
      <c r="A16" s="150"/>
      <c r="B16" s="256"/>
      <c r="C16" s="257"/>
      <c r="D16" s="151" t="s">
        <v>22</v>
      </c>
      <c r="E16" s="144">
        <v>0</v>
      </c>
      <c r="F16" s="144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46"/>
      <c r="N16" s="153"/>
      <c r="O16" s="154">
        <v>0</v>
      </c>
      <c r="P16" s="155"/>
      <c r="Q16" s="156">
        <v>0</v>
      </c>
      <c r="R16" s="117"/>
      <c r="S16" s="119"/>
    </row>
    <row r="17" spans="1:19" ht="14.25" customHeight="1" thickBot="1" x14ac:dyDescent="0.35">
      <c r="A17" s="116"/>
      <c r="B17" s="265" t="s">
        <v>24</v>
      </c>
      <c r="C17" s="272" t="s">
        <v>25</v>
      </c>
      <c r="D17" s="151" t="s">
        <v>21</v>
      </c>
      <c r="E17" s="144">
        <v>8</v>
      </c>
      <c r="F17" s="144">
        <v>26</v>
      </c>
      <c r="G17" s="152">
        <v>0</v>
      </c>
      <c r="H17" s="152">
        <v>0</v>
      </c>
      <c r="I17" s="152">
        <v>5</v>
      </c>
      <c r="J17" s="152">
        <v>12</v>
      </c>
      <c r="K17" s="152">
        <v>3</v>
      </c>
      <c r="L17" s="152">
        <v>14</v>
      </c>
      <c r="M17" s="146">
        <v>0</v>
      </c>
      <c r="N17" s="153">
        <v>0</v>
      </c>
      <c r="O17" s="148">
        <v>0</v>
      </c>
      <c r="P17" s="149">
        <v>0</v>
      </c>
      <c r="Q17" s="142"/>
      <c r="R17" s="117"/>
      <c r="S17" s="119"/>
    </row>
    <row r="18" spans="1:19" ht="14.25" customHeight="1" thickBot="1" x14ac:dyDescent="0.35">
      <c r="A18" s="150"/>
      <c r="B18" s="265"/>
      <c r="C18" s="272"/>
      <c r="D18" s="151" t="s">
        <v>22</v>
      </c>
      <c r="E18" s="144">
        <v>8</v>
      </c>
      <c r="F18" s="144">
        <v>104</v>
      </c>
      <c r="G18" s="152">
        <v>0</v>
      </c>
      <c r="H18" s="152">
        <v>0</v>
      </c>
      <c r="I18" s="152">
        <v>5</v>
      </c>
      <c r="J18" s="152">
        <v>48</v>
      </c>
      <c r="K18" s="152">
        <v>3</v>
      </c>
      <c r="L18" s="152">
        <v>56</v>
      </c>
      <c r="M18" s="146">
        <v>0</v>
      </c>
      <c r="N18" s="153">
        <v>0</v>
      </c>
      <c r="O18" s="154"/>
      <c r="P18" s="155"/>
      <c r="Q18" s="156">
        <v>8.615384615384615</v>
      </c>
      <c r="R18" s="117"/>
      <c r="S18" s="119"/>
    </row>
    <row r="19" spans="1:19" ht="14.25" customHeight="1" thickBot="1" x14ac:dyDescent="0.35">
      <c r="A19" s="116"/>
      <c r="B19" s="265"/>
      <c r="C19" s="257" t="s">
        <v>26</v>
      </c>
      <c r="D19" s="151" t="s">
        <v>21</v>
      </c>
      <c r="E19" s="144">
        <v>18</v>
      </c>
      <c r="F19" s="144">
        <v>29</v>
      </c>
      <c r="G19" s="152">
        <v>1</v>
      </c>
      <c r="H19" s="152">
        <v>0</v>
      </c>
      <c r="I19" s="152">
        <v>11</v>
      </c>
      <c r="J19" s="152">
        <v>13</v>
      </c>
      <c r="K19" s="152">
        <v>6</v>
      </c>
      <c r="L19" s="152">
        <v>16</v>
      </c>
      <c r="M19" s="146">
        <v>0</v>
      </c>
      <c r="N19" s="153">
        <v>0</v>
      </c>
      <c r="O19" s="148">
        <v>0</v>
      </c>
      <c r="P19" s="149">
        <v>0</v>
      </c>
      <c r="Q19" s="142"/>
      <c r="R19" s="117"/>
      <c r="S19" s="119"/>
    </row>
    <row r="20" spans="1:19" ht="14.25" customHeight="1" thickBot="1" x14ac:dyDescent="0.35">
      <c r="A20" s="150"/>
      <c r="B20" s="265"/>
      <c r="C20" s="257"/>
      <c r="D20" s="151" t="s">
        <v>22</v>
      </c>
      <c r="E20" s="144">
        <v>18</v>
      </c>
      <c r="F20" s="144">
        <v>29</v>
      </c>
      <c r="G20" s="152">
        <v>1</v>
      </c>
      <c r="H20" s="152">
        <v>0</v>
      </c>
      <c r="I20" s="152">
        <v>11</v>
      </c>
      <c r="J20" s="152">
        <v>13</v>
      </c>
      <c r="K20" s="152">
        <v>6</v>
      </c>
      <c r="L20" s="152">
        <v>16</v>
      </c>
      <c r="M20" s="146">
        <v>0</v>
      </c>
      <c r="N20" s="153">
        <v>0</v>
      </c>
      <c r="O20" s="154"/>
      <c r="P20" s="155"/>
      <c r="Q20" s="156">
        <v>3.9166666666666665</v>
      </c>
      <c r="R20" s="117"/>
      <c r="S20" s="119"/>
    </row>
    <row r="21" spans="1:19" ht="14.25" customHeight="1" thickBot="1" x14ac:dyDescent="0.35">
      <c r="A21" s="116"/>
      <c r="B21" s="265"/>
      <c r="C21" s="257" t="s">
        <v>27</v>
      </c>
      <c r="D21" s="151" t="s">
        <v>21</v>
      </c>
      <c r="E21" s="144">
        <v>11</v>
      </c>
      <c r="F21" s="144">
        <v>35</v>
      </c>
      <c r="G21" s="152">
        <v>0</v>
      </c>
      <c r="H21" s="152">
        <v>0</v>
      </c>
      <c r="I21" s="152">
        <v>5</v>
      </c>
      <c r="J21" s="152">
        <v>16</v>
      </c>
      <c r="K21" s="152">
        <v>6</v>
      </c>
      <c r="L21" s="152">
        <v>19</v>
      </c>
      <c r="M21" s="146">
        <v>0</v>
      </c>
      <c r="N21" s="153">
        <v>0</v>
      </c>
      <c r="O21" s="148">
        <v>0</v>
      </c>
      <c r="P21" s="149">
        <v>0</v>
      </c>
      <c r="Q21" s="142"/>
      <c r="R21" s="117"/>
      <c r="S21" s="119"/>
    </row>
    <row r="22" spans="1:19" ht="14.25" customHeight="1" thickBot="1" x14ac:dyDescent="0.35">
      <c r="A22" s="150"/>
      <c r="B22" s="265"/>
      <c r="C22" s="257"/>
      <c r="D22" s="151" t="s">
        <v>22</v>
      </c>
      <c r="E22" s="144">
        <v>11</v>
      </c>
      <c r="F22" s="144">
        <v>35</v>
      </c>
      <c r="G22" s="152">
        <v>0</v>
      </c>
      <c r="H22" s="152">
        <v>0</v>
      </c>
      <c r="I22" s="152">
        <v>5</v>
      </c>
      <c r="J22" s="152">
        <v>16</v>
      </c>
      <c r="K22" s="152">
        <v>6</v>
      </c>
      <c r="L22" s="152">
        <v>19</v>
      </c>
      <c r="M22" s="146"/>
      <c r="N22" s="153"/>
      <c r="O22" s="154"/>
      <c r="P22" s="155"/>
      <c r="Q22" s="156">
        <v>11.5</v>
      </c>
      <c r="R22" s="117"/>
      <c r="S22" s="119"/>
    </row>
    <row r="23" spans="1:19" ht="14.25" customHeight="1" thickBot="1" x14ac:dyDescent="0.35">
      <c r="A23" s="116"/>
      <c r="B23" s="265"/>
      <c r="C23" s="257" t="s">
        <v>28</v>
      </c>
      <c r="D23" s="151" t="s">
        <v>21</v>
      </c>
      <c r="E23" s="144">
        <v>6</v>
      </c>
      <c r="F23" s="144">
        <v>3</v>
      </c>
      <c r="G23" s="152">
        <v>0</v>
      </c>
      <c r="H23" s="152">
        <v>0</v>
      </c>
      <c r="I23" s="152">
        <v>4</v>
      </c>
      <c r="J23" s="152">
        <v>1</v>
      </c>
      <c r="K23" s="152">
        <v>2</v>
      </c>
      <c r="L23" s="152">
        <v>2</v>
      </c>
      <c r="M23" s="146"/>
      <c r="N23" s="153"/>
      <c r="O23" s="148">
        <v>0</v>
      </c>
      <c r="P23" s="149">
        <v>0</v>
      </c>
      <c r="Q23" s="142"/>
      <c r="R23" s="117"/>
      <c r="S23" s="119"/>
    </row>
    <row r="24" spans="1:19" ht="14.25" customHeight="1" thickBot="1" x14ac:dyDescent="0.35">
      <c r="A24" s="150"/>
      <c r="B24" s="265"/>
      <c r="C24" s="257"/>
      <c r="D24" s="151" t="s">
        <v>22</v>
      </c>
      <c r="E24" s="144">
        <v>6</v>
      </c>
      <c r="F24" s="144">
        <v>0</v>
      </c>
      <c r="G24" s="152">
        <v>0</v>
      </c>
      <c r="H24" s="152">
        <v>0</v>
      </c>
      <c r="I24" s="152">
        <v>4</v>
      </c>
      <c r="J24" s="152">
        <v>0</v>
      </c>
      <c r="K24" s="152">
        <v>2</v>
      </c>
      <c r="L24" s="152">
        <v>0</v>
      </c>
      <c r="M24" s="157"/>
      <c r="N24" s="158"/>
      <c r="O24" s="141"/>
      <c r="P24" s="142"/>
      <c r="Q24" s="156">
        <v>6</v>
      </c>
      <c r="R24" s="117"/>
      <c r="S24" s="119"/>
    </row>
    <row r="25" spans="1:19" ht="14.25" customHeight="1" thickBot="1" x14ac:dyDescent="0.35">
      <c r="A25" s="116"/>
      <c r="B25" s="265" t="s">
        <v>29</v>
      </c>
      <c r="C25" s="257" t="s">
        <v>30</v>
      </c>
      <c r="D25" s="151" t="s">
        <v>21</v>
      </c>
      <c r="E25" s="144">
        <v>6</v>
      </c>
      <c r="F25" s="144">
        <v>96</v>
      </c>
      <c r="G25" s="152">
        <v>0</v>
      </c>
      <c r="H25" s="152">
        <v>0</v>
      </c>
      <c r="I25" s="152">
        <v>1</v>
      </c>
      <c r="J25" s="152">
        <v>42</v>
      </c>
      <c r="K25" s="152">
        <v>5</v>
      </c>
      <c r="L25" s="159">
        <v>54</v>
      </c>
      <c r="M25" s="160">
        <v>0</v>
      </c>
      <c r="N25" s="161">
        <v>0</v>
      </c>
      <c r="O25" s="148">
        <v>0</v>
      </c>
      <c r="P25" s="149">
        <v>0</v>
      </c>
      <c r="Q25" s="142"/>
      <c r="R25" s="117"/>
      <c r="S25" s="119"/>
    </row>
    <row r="26" spans="1:19" ht="14.25" customHeight="1" thickBot="1" x14ac:dyDescent="0.35">
      <c r="A26" s="150"/>
      <c r="B26" s="265"/>
      <c r="C26" s="257"/>
      <c r="D26" s="151" t="s">
        <v>22</v>
      </c>
      <c r="E26" s="144">
        <v>60</v>
      </c>
      <c r="F26" s="144">
        <v>2880</v>
      </c>
      <c r="G26" s="152">
        <v>0</v>
      </c>
      <c r="H26" s="152">
        <v>0</v>
      </c>
      <c r="I26" s="152">
        <v>10</v>
      </c>
      <c r="J26" s="152">
        <v>1260</v>
      </c>
      <c r="K26" s="152">
        <v>50</v>
      </c>
      <c r="L26" s="159">
        <v>1620</v>
      </c>
      <c r="M26" s="152">
        <v>0</v>
      </c>
      <c r="N26" s="162">
        <v>0</v>
      </c>
      <c r="O26" s="141"/>
      <c r="P26" s="142"/>
      <c r="Q26" s="156">
        <v>29.4</v>
      </c>
      <c r="R26" s="125"/>
      <c r="S26" s="119"/>
    </row>
    <row r="27" spans="1:19" ht="14.25" customHeight="1" thickBot="1" x14ac:dyDescent="0.35">
      <c r="A27" s="116"/>
      <c r="B27" s="265"/>
      <c r="C27" s="257" t="s">
        <v>31</v>
      </c>
      <c r="D27" s="151" t="s">
        <v>21</v>
      </c>
      <c r="E27" s="144">
        <v>0</v>
      </c>
      <c r="F27" s="144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9">
        <v>0</v>
      </c>
      <c r="M27" s="159">
        <v>0</v>
      </c>
      <c r="N27" s="159">
        <v>0</v>
      </c>
      <c r="O27" s="148">
        <v>0</v>
      </c>
      <c r="P27" s="149">
        <v>0</v>
      </c>
      <c r="Q27" s="142"/>
      <c r="R27" s="117"/>
      <c r="S27" s="119"/>
    </row>
    <row r="28" spans="1:19" ht="14.25" customHeight="1" thickBot="1" x14ac:dyDescent="0.35">
      <c r="A28" s="150"/>
      <c r="B28" s="265"/>
      <c r="C28" s="257"/>
      <c r="D28" s="151" t="s">
        <v>22</v>
      </c>
      <c r="E28" s="144">
        <v>0</v>
      </c>
      <c r="F28" s="144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9">
        <v>0</v>
      </c>
      <c r="M28" s="159">
        <v>0</v>
      </c>
      <c r="N28" s="159">
        <v>0</v>
      </c>
      <c r="O28" s="163"/>
      <c r="P28" s="142"/>
      <c r="Q28" s="156">
        <v>0</v>
      </c>
      <c r="R28" s="117"/>
      <c r="S28" s="119"/>
    </row>
    <row r="29" spans="1:19" ht="14.25" customHeight="1" thickBot="1" x14ac:dyDescent="0.35">
      <c r="A29" s="116"/>
      <c r="B29" s="256" t="s">
        <v>32</v>
      </c>
      <c r="C29" s="257"/>
      <c r="D29" s="151" t="s">
        <v>21</v>
      </c>
      <c r="E29" s="144">
        <v>0</v>
      </c>
      <c r="F29" s="144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64"/>
      <c r="N29" s="165"/>
      <c r="O29" s="148">
        <v>0</v>
      </c>
      <c r="P29" s="149">
        <v>0</v>
      </c>
      <c r="Q29" s="156"/>
      <c r="R29" s="166"/>
      <c r="S29" s="119"/>
    </row>
    <row r="30" spans="1:19" ht="14.25" customHeight="1" thickBot="1" x14ac:dyDescent="0.35">
      <c r="A30" s="116"/>
      <c r="B30" s="256" t="s">
        <v>33</v>
      </c>
      <c r="C30" s="257"/>
      <c r="D30" s="151" t="s">
        <v>21</v>
      </c>
      <c r="E30" s="144">
        <v>0</v>
      </c>
      <c r="F30" s="144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67"/>
      <c r="N30" s="153"/>
      <c r="O30" s="148">
        <v>0</v>
      </c>
      <c r="P30" s="149">
        <v>0</v>
      </c>
      <c r="Q30" s="156"/>
      <c r="R30" s="117"/>
      <c r="S30" s="119"/>
    </row>
    <row r="31" spans="1:19" ht="14.25" customHeight="1" thickBot="1" x14ac:dyDescent="0.35">
      <c r="A31" s="116"/>
      <c r="B31" s="256" t="s">
        <v>34</v>
      </c>
      <c r="C31" s="257"/>
      <c r="D31" s="151" t="s">
        <v>21</v>
      </c>
      <c r="E31" s="144">
        <v>0</v>
      </c>
      <c r="F31" s="144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9">
        <v>0</v>
      </c>
      <c r="M31" s="167"/>
      <c r="N31" s="153"/>
      <c r="O31" s="148">
        <v>0</v>
      </c>
      <c r="P31" s="149">
        <v>0</v>
      </c>
      <c r="Q31" s="156">
        <v>0</v>
      </c>
      <c r="R31" s="117"/>
      <c r="S31" s="119"/>
    </row>
    <row r="32" spans="1:19" ht="14.25" customHeight="1" thickBot="1" x14ac:dyDescent="0.35">
      <c r="A32" s="116"/>
      <c r="B32" s="256" t="s">
        <v>35</v>
      </c>
      <c r="C32" s="168" t="s">
        <v>36</v>
      </c>
      <c r="D32" s="151" t="s">
        <v>21</v>
      </c>
      <c r="E32" s="144">
        <v>0</v>
      </c>
      <c r="F32" s="144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9">
        <v>0</v>
      </c>
      <c r="M32" s="167"/>
      <c r="N32" s="153"/>
      <c r="O32" s="148">
        <v>0</v>
      </c>
      <c r="P32" s="149">
        <v>0</v>
      </c>
      <c r="Q32" s="156">
        <v>0.16666666666666666</v>
      </c>
      <c r="R32" s="169"/>
      <c r="S32" s="119"/>
    </row>
    <row r="33" spans="1:19" ht="14.25" customHeight="1" thickBot="1" x14ac:dyDescent="0.35">
      <c r="A33" s="116"/>
      <c r="B33" s="256"/>
      <c r="C33" s="168" t="s">
        <v>37</v>
      </c>
      <c r="D33" s="151" t="s">
        <v>21</v>
      </c>
      <c r="E33" s="144">
        <v>1</v>
      </c>
      <c r="F33" s="144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1</v>
      </c>
      <c r="L33" s="159">
        <v>0</v>
      </c>
      <c r="M33" s="167"/>
      <c r="N33" s="153"/>
      <c r="O33" s="148">
        <v>0</v>
      </c>
      <c r="P33" s="149">
        <v>0</v>
      </c>
      <c r="Q33" s="156"/>
      <c r="R33" s="117"/>
      <c r="S33" s="119"/>
    </row>
    <row r="34" spans="1:19" ht="14.25" customHeight="1" thickBot="1" x14ac:dyDescent="0.35">
      <c r="A34" s="116"/>
      <c r="B34" s="258"/>
      <c r="C34" s="170" t="s">
        <v>38</v>
      </c>
      <c r="D34" s="139" t="s">
        <v>21</v>
      </c>
      <c r="E34" s="144">
        <v>0</v>
      </c>
      <c r="F34" s="144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2">
        <v>0</v>
      </c>
      <c r="M34" s="173"/>
      <c r="N34" s="174"/>
      <c r="O34" s="148">
        <v>0</v>
      </c>
      <c r="P34" s="175">
        <v>0</v>
      </c>
      <c r="Q34" s="156"/>
      <c r="R34" s="117"/>
      <c r="S34" s="119"/>
    </row>
    <row r="35" spans="1:19" ht="14.25" customHeight="1" thickBot="1" x14ac:dyDescent="0.35">
      <c r="A35" s="116"/>
      <c r="B35" s="176"/>
      <c r="C35" s="176"/>
      <c r="D35" s="11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48"/>
      <c r="P35" s="169"/>
      <c r="Q35" s="169"/>
      <c r="R35" s="169"/>
      <c r="S35" s="119"/>
    </row>
    <row r="36" spans="1:19" ht="14.25" customHeight="1" x14ac:dyDescent="0.3">
      <c r="A36" s="116"/>
      <c r="B36" s="117"/>
      <c r="C36" s="117"/>
      <c r="D36" s="259" t="s">
        <v>39</v>
      </c>
      <c r="E36" s="260"/>
      <c r="F36" s="259" t="s">
        <v>40</v>
      </c>
      <c r="G36" s="263"/>
      <c r="H36" s="260" t="s">
        <v>41</v>
      </c>
      <c r="I36" s="260"/>
      <c r="J36" s="263"/>
      <c r="K36" s="117"/>
      <c r="L36" s="117"/>
      <c r="M36" s="245" t="s">
        <v>42</v>
      </c>
      <c r="N36" s="246"/>
      <c r="O36" s="177" t="s">
        <v>43</v>
      </c>
      <c r="P36" s="117"/>
      <c r="Q36" s="117"/>
      <c r="R36" s="117"/>
      <c r="S36" s="119"/>
    </row>
    <row r="37" spans="1:19" ht="14.25" customHeight="1" thickBot="1" x14ac:dyDescent="0.35">
      <c r="A37" s="116"/>
      <c r="B37" s="117"/>
      <c r="C37" s="117"/>
      <c r="D37" s="261"/>
      <c r="E37" s="262"/>
      <c r="F37" s="261"/>
      <c r="G37" s="264"/>
      <c r="H37" s="262"/>
      <c r="I37" s="262"/>
      <c r="J37" s="264"/>
      <c r="K37" s="117"/>
      <c r="L37" s="117"/>
      <c r="M37" s="178" t="s">
        <v>44</v>
      </c>
      <c r="N37" s="151"/>
      <c r="O37" s="152">
        <v>0</v>
      </c>
      <c r="P37" s="117"/>
      <c r="Q37" s="117"/>
      <c r="R37" s="117"/>
      <c r="S37" s="119"/>
    </row>
    <row r="38" spans="1:19" ht="14.25" customHeight="1" thickBot="1" x14ac:dyDescent="0.35">
      <c r="A38" s="116"/>
      <c r="B38" s="117"/>
      <c r="C38" s="117"/>
      <c r="D38" s="179" t="s">
        <v>21</v>
      </c>
      <c r="E38" s="180" t="s">
        <v>22</v>
      </c>
      <c r="F38" s="181" t="s">
        <v>43</v>
      </c>
      <c r="G38" s="182" t="s">
        <v>45</v>
      </c>
      <c r="H38" s="183" t="s">
        <v>46</v>
      </c>
      <c r="I38" s="184" t="s">
        <v>47</v>
      </c>
      <c r="J38" s="185" t="s">
        <v>48</v>
      </c>
      <c r="K38" s="117"/>
      <c r="L38" s="117"/>
      <c r="M38" s="186" t="s">
        <v>49</v>
      </c>
      <c r="N38" s="171"/>
      <c r="O38" s="152">
        <v>1</v>
      </c>
      <c r="P38" s="117"/>
      <c r="Q38" s="117"/>
      <c r="R38" s="117"/>
      <c r="S38" s="119"/>
    </row>
    <row r="39" spans="1:19" ht="14.25" customHeight="1" thickBot="1" x14ac:dyDescent="0.35">
      <c r="A39" s="116"/>
      <c r="B39" s="117"/>
      <c r="C39" s="117"/>
      <c r="D39" s="187">
        <v>1</v>
      </c>
      <c r="E39" s="188">
        <v>1</v>
      </c>
      <c r="F39" s="188">
        <v>1</v>
      </c>
      <c r="G39" s="189">
        <v>10</v>
      </c>
      <c r="H39" s="190">
        <v>0</v>
      </c>
      <c r="I39" s="191">
        <v>0</v>
      </c>
      <c r="J39" s="192">
        <v>0</v>
      </c>
      <c r="K39" s="117"/>
      <c r="L39" s="117"/>
      <c r="M39" s="117"/>
      <c r="N39" s="117"/>
      <c r="O39" s="117"/>
      <c r="P39" s="117"/>
      <c r="Q39" s="117"/>
      <c r="R39" s="117"/>
      <c r="S39" s="119"/>
    </row>
    <row r="40" spans="1:19" ht="14.25" customHeight="1" thickBot="1" x14ac:dyDescent="0.3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9"/>
    </row>
    <row r="41" spans="1:19" ht="14.25" customHeight="1" thickBot="1" x14ac:dyDescent="0.35">
      <c r="A41" s="116"/>
      <c r="B41" s="247" t="s">
        <v>50</v>
      </c>
      <c r="C41" s="248"/>
      <c r="D41" s="251" t="s">
        <v>51</v>
      </c>
      <c r="E41" s="252"/>
      <c r="F41" s="253" t="s">
        <v>52</v>
      </c>
      <c r="G41" s="254"/>
      <c r="H41" s="252" t="s">
        <v>53</v>
      </c>
      <c r="I41" s="252"/>
      <c r="J41" s="251" t="s">
        <v>54</v>
      </c>
      <c r="K41" s="255"/>
      <c r="L41" s="117"/>
      <c r="M41" s="117"/>
      <c r="N41" s="117"/>
      <c r="O41" s="117"/>
      <c r="P41" s="117"/>
      <c r="Q41" s="117"/>
      <c r="R41" s="117"/>
      <c r="S41" s="119"/>
    </row>
    <row r="42" spans="1:19" ht="14.25" customHeight="1" thickBot="1" x14ac:dyDescent="0.35">
      <c r="A42" s="116"/>
      <c r="B42" s="249"/>
      <c r="C42" s="250"/>
      <c r="D42" s="194" t="s">
        <v>55</v>
      </c>
      <c r="E42" s="195" t="s">
        <v>56</v>
      </c>
      <c r="F42" s="196" t="s">
        <v>55</v>
      </c>
      <c r="G42" s="195" t="s">
        <v>56</v>
      </c>
      <c r="H42" s="193" t="s">
        <v>55</v>
      </c>
      <c r="I42" s="197" t="s">
        <v>56</v>
      </c>
      <c r="J42" s="194" t="s">
        <v>55</v>
      </c>
      <c r="K42" s="198" t="s">
        <v>56</v>
      </c>
      <c r="L42" s="199"/>
      <c r="M42" s="117"/>
      <c r="N42" s="117"/>
      <c r="O42" s="224" t="s">
        <v>57</v>
      </c>
      <c r="P42" s="224"/>
      <c r="Q42" s="200">
        <v>3</v>
      </c>
      <c r="R42" s="117"/>
      <c r="S42" s="119"/>
    </row>
    <row r="43" spans="1:19" ht="14.25" customHeight="1" thickBot="1" x14ac:dyDescent="0.35">
      <c r="A43" s="116"/>
      <c r="B43" s="238" t="s">
        <v>58</v>
      </c>
      <c r="C43" s="239"/>
      <c r="D43" s="201">
        <v>1</v>
      </c>
      <c r="E43" s="145">
        <v>0</v>
      </c>
      <c r="F43" s="145">
        <v>69</v>
      </c>
      <c r="G43" s="145">
        <v>0</v>
      </c>
      <c r="H43" s="145">
        <v>86</v>
      </c>
      <c r="I43" s="202">
        <v>1</v>
      </c>
      <c r="J43" s="203">
        <v>156</v>
      </c>
      <c r="K43" s="203">
        <v>1</v>
      </c>
      <c r="L43" s="199"/>
      <c r="M43" s="117"/>
      <c r="N43" s="118"/>
      <c r="O43" s="225" t="s">
        <v>59</v>
      </c>
      <c r="P43" s="225"/>
      <c r="Q43" s="204">
        <v>2</v>
      </c>
      <c r="R43" s="118"/>
      <c r="S43" s="119"/>
    </row>
    <row r="44" spans="1:19" ht="14.25" customHeight="1" thickBot="1" x14ac:dyDescent="0.35">
      <c r="A44" s="116"/>
      <c r="B44" s="234" t="s">
        <v>60</v>
      </c>
      <c r="C44" s="235"/>
      <c r="D44" s="205"/>
      <c r="E44" s="206"/>
      <c r="F44" s="207">
        <v>0</v>
      </c>
      <c r="G44" s="207">
        <v>0</v>
      </c>
      <c r="H44" s="207">
        <v>1</v>
      </c>
      <c r="I44" s="208">
        <v>0</v>
      </c>
      <c r="J44" s="203">
        <v>1</v>
      </c>
      <c r="K44" s="203">
        <v>0</v>
      </c>
      <c r="L44" s="199"/>
      <c r="M44" s="117"/>
      <c r="N44" s="118"/>
      <c r="O44" s="225" t="s">
        <v>61</v>
      </c>
      <c r="P44" s="225"/>
      <c r="Q44" s="204">
        <v>1</v>
      </c>
      <c r="R44" s="118"/>
      <c r="S44" s="119"/>
    </row>
    <row r="45" spans="1:19" ht="14.25" customHeight="1" thickBot="1" x14ac:dyDescent="0.35">
      <c r="A45" s="116"/>
      <c r="B45" s="236" t="s">
        <v>11</v>
      </c>
      <c r="C45" s="237"/>
      <c r="D45" s="209">
        <v>1</v>
      </c>
      <c r="E45" s="209">
        <v>0</v>
      </c>
      <c r="F45" s="210">
        <v>69</v>
      </c>
      <c r="G45" s="210">
        <v>0</v>
      </c>
      <c r="H45" s="210">
        <v>87</v>
      </c>
      <c r="I45" s="210">
        <v>1</v>
      </c>
      <c r="J45" s="210">
        <v>157</v>
      </c>
      <c r="K45" s="210">
        <v>1</v>
      </c>
      <c r="L45" s="199"/>
      <c r="M45" s="117"/>
      <c r="N45" s="118"/>
      <c r="O45" s="118"/>
      <c r="P45" s="118"/>
      <c r="Q45" s="118"/>
      <c r="R45" s="118"/>
      <c r="S45" s="119"/>
    </row>
    <row r="46" spans="1:19" ht="14.25" customHeight="1" thickBot="1" x14ac:dyDescent="0.35">
      <c r="A46" s="116"/>
      <c r="B46" s="238" t="s">
        <v>62</v>
      </c>
      <c r="C46" s="239"/>
      <c r="D46" s="118">
        <v>0</v>
      </c>
      <c r="E46" s="160">
        <v>0</v>
      </c>
      <c r="F46" s="160">
        <v>72</v>
      </c>
      <c r="G46" s="160">
        <v>0</v>
      </c>
      <c r="H46" s="160">
        <v>90</v>
      </c>
      <c r="I46" s="211">
        <v>0</v>
      </c>
      <c r="J46" s="203">
        <v>162</v>
      </c>
      <c r="K46" s="203">
        <v>0</v>
      </c>
      <c r="L46" s="199"/>
      <c r="M46" s="117"/>
      <c r="N46" s="118"/>
      <c r="O46" s="118"/>
      <c r="P46" s="118"/>
      <c r="Q46" s="118"/>
      <c r="R46" s="118"/>
      <c r="S46" s="119"/>
    </row>
    <row r="47" spans="1:19" ht="14.25" customHeight="1" thickBot="1" x14ac:dyDescent="0.35">
      <c r="A47" s="116"/>
      <c r="B47" s="240" t="s">
        <v>63</v>
      </c>
      <c r="C47" s="241"/>
      <c r="D47" s="212">
        <v>0</v>
      </c>
      <c r="E47" s="213">
        <v>0</v>
      </c>
      <c r="F47" s="171">
        <v>0</v>
      </c>
      <c r="G47" s="171">
        <v>0</v>
      </c>
      <c r="H47" s="171">
        <v>2</v>
      </c>
      <c r="I47" s="172">
        <v>1</v>
      </c>
      <c r="J47" s="203">
        <v>2</v>
      </c>
      <c r="K47" s="203">
        <v>1</v>
      </c>
      <c r="L47" s="199" t="s">
        <v>64</v>
      </c>
      <c r="M47" s="117"/>
      <c r="N47" s="214"/>
      <c r="O47" s="214"/>
      <c r="P47" s="214"/>
      <c r="Q47" s="215"/>
      <c r="R47" s="215"/>
      <c r="S47" s="119"/>
    </row>
    <row r="48" spans="1:19" ht="14.25" customHeight="1" thickBot="1" x14ac:dyDescent="0.35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9"/>
    </row>
    <row r="49" spans="1:19" ht="14.25" customHeight="1" thickBot="1" x14ac:dyDescent="0.35">
      <c r="A49" s="116"/>
      <c r="B49" s="242" t="s">
        <v>65</v>
      </c>
      <c r="C49" s="243"/>
      <c r="D49" s="243"/>
      <c r="E49" s="243"/>
      <c r="F49" s="243"/>
      <c r="G49" s="244"/>
      <c r="H49" s="216" t="s">
        <v>43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9"/>
    </row>
    <row r="50" spans="1:19" ht="14.25" customHeight="1" thickBot="1" x14ac:dyDescent="0.35">
      <c r="A50" s="116"/>
      <c r="B50" s="226" t="s">
        <v>66</v>
      </c>
      <c r="C50" s="227"/>
      <c r="D50" s="227"/>
      <c r="E50" s="227"/>
      <c r="F50" s="227"/>
      <c r="G50" s="228"/>
      <c r="H50" s="217">
        <v>9</v>
      </c>
      <c r="I50" s="117"/>
      <c r="J50" s="229" t="s">
        <v>67</v>
      </c>
      <c r="K50" s="229"/>
      <c r="L50" s="229"/>
      <c r="M50" s="229"/>
      <c r="N50" s="218" t="s">
        <v>43</v>
      </c>
      <c r="O50" s="117"/>
      <c r="P50" s="117"/>
      <c r="Q50" s="117"/>
      <c r="R50" s="117"/>
      <c r="S50" s="119"/>
    </row>
    <row r="51" spans="1:19" ht="14.25" customHeight="1" thickBot="1" x14ac:dyDescent="0.35">
      <c r="A51" s="116"/>
      <c r="B51" s="230" t="s">
        <v>68</v>
      </c>
      <c r="C51" s="231"/>
      <c r="D51" s="231"/>
      <c r="E51" s="231"/>
      <c r="F51" s="231"/>
      <c r="G51" s="232"/>
      <c r="H51" s="217">
        <v>9</v>
      </c>
      <c r="I51" s="117"/>
      <c r="J51" s="233" t="s">
        <v>69</v>
      </c>
      <c r="K51" s="233"/>
      <c r="L51" s="233"/>
      <c r="M51" s="233"/>
      <c r="N51" s="219">
        <v>11</v>
      </c>
      <c r="O51" s="117"/>
      <c r="P51" s="117"/>
      <c r="Q51" s="117"/>
      <c r="R51" s="117"/>
      <c r="S51" s="119"/>
    </row>
    <row r="52" spans="1:19" ht="14.25" customHeight="1" thickBot="1" x14ac:dyDescent="0.35">
      <c r="A52" s="116"/>
      <c r="B52" s="230" t="s">
        <v>70</v>
      </c>
      <c r="C52" s="231"/>
      <c r="D52" s="231"/>
      <c r="E52" s="231"/>
      <c r="F52" s="231"/>
      <c r="G52" s="232"/>
      <c r="H52" s="217">
        <v>9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9"/>
    </row>
    <row r="53" spans="1:19" ht="14.25" customHeight="1" x14ac:dyDescent="0.3">
      <c r="A53" s="116"/>
      <c r="B53" s="230" t="s">
        <v>71</v>
      </c>
      <c r="C53" s="231"/>
      <c r="D53" s="231"/>
      <c r="E53" s="231"/>
      <c r="F53" s="231"/>
      <c r="G53" s="232"/>
      <c r="H53" s="149">
        <v>0</v>
      </c>
      <c r="I53" s="117"/>
      <c r="J53" s="117"/>
      <c r="K53" s="296" t="s">
        <v>72</v>
      </c>
      <c r="L53" s="296"/>
      <c r="M53" s="296"/>
      <c r="N53" s="136"/>
      <c r="O53" s="117"/>
      <c r="P53" s="117"/>
      <c r="Q53" s="117"/>
      <c r="R53" s="117"/>
      <c r="S53" s="119"/>
    </row>
    <row r="54" spans="1:19" ht="14.25" customHeight="1" thickBot="1" x14ac:dyDescent="0.35">
      <c r="A54" s="116"/>
      <c r="B54" s="230" t="s">
        <v>73</v>
      </c>
      <c r="C54" s="231"/>
      <c r="D54" s="231"/>
      <c r="E54" s="231"/>
      <c r="F54" s="231"/>
      <c r="G54" s="232"/>
      <c r="H54" s="149"/>
      <c r="I54" s="117"/>
      <c r="J54" s="117"/>
      <c r="K54" s="297" t="s">
        <v>74</v>
      </c>
      <c r="L54" s="297"/>
      <c r="M54" s="297"/>
      <c r="N54" s="220"/>
      <c r="O54" s="117"/>
      <c r="P54" s="117"/>
      <c r="Q54" s="117"/>
      <c r="R54" s="117"/>
      <c r="S54" s="119"/>
    </row>
    <row r="55" spans="1:19" ht="14.25" customHeight="1" thickBot="1" x14ac:dyDescent="0.35">
      <c r="A55" s="116"/>
      <c r="B55" s="298" t="s">
        <v>75</v>
      </c>
      <c r="C55" s="299"/>
      <c r="D55" s="299"/>
      <c r="E55" s="299"/>
      <c r="F55" s="299"/>
      <c r="G55" s="300"/>
      <c r="H55" s="149">
        <v>0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9"/>
    </row>
    <row r="56" spans="1:19" ht="14.25" customHeight="1" thickBot="1" x14ac:dyDescent="0.35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3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69999998807907104" right="0.69999998807907104" top="0.75" bottom="0.75" header="0.30000001192092901" footer="0.30000001192092901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zoomScale="80" zoomScaleNormal="80" workbookViewId="0">
      <selection activeCell="V15" sqref="V15"/>
    </sheetView>
  </sheetViews>
  <sheetFormatPr baseColWidth="10" defaultColWidth="11.109375" defaultRowHeight="14.25" customHeight="1" x14ac:dyDescent="0.3"/>
  <cols>
    <col min="1" max="19" width="11.109375" style="1" customWidth="1"/>
  </cols>
  <sheetData>
    <row r="1" spans="1:19" ht="14.4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3">
      <c r="A2" s="273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/>
    </row>
    <row r="3" spans="1:19" ht="18" x14ac:dyDescent="0.3">
      <c r="A3" s="276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8"/>
    </row>
    <row r="4" spans="1:19" ht="15.6" x14ac:dyDescent="0.3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94" t="s">
        <v>2</v>
      </c>
      <c r="Q4" s="295"/>
      <c r="R4" s="6"/>
      <c r="S4" s="8"/>
    </row>
    <row r="5" spans="1:19" ht="25.8" x14ac:dyDescent="0.3">
      <c r="A5" s="279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</row>
    <row r="6" spans="1:19" ht="15.6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6" x14ac:dyDescent="0.3">
      <c r="A7" s="5"/>
      <c r="B7" s="9"/>
      <c r="C7" s="9"/>
      <c r="D7" s="10" t="s">
        <v>4</v>
      </c>
      <c r="E7" s="11" t="s">
        <v>77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78</v>
      </c>
      <c r="Q7" s="13" t="s">
        <v>6</v>
      </c>
      <c r="R7" s="6"/>
      <c r="S7" s="8"/>
    </row>
    <row r="8" spans="1:19" ht="14.4" x14ac:dyDescent="0.3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4.4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6" x14ac:dyDescent="0.3">
      <c r="A10" s="5"/>
      <c r="B10" s="282" t="s">
        <v>9</v>
      </c>
      <c r="C10" s="283"/>
      <c r="D10" s="283" t="s">
        <v>10</v>
      </c>
      <c r="E10" s="283" t="s">
        <v>11</v>
      </c>
      <c r="F10" s="283"/>
      <c r="G10" s="283" t="s">
        <v>12</v>
      </c>
      <c r="H10" s="283"/>
      <c r="I10" s="283" t="s">
        <v>13</v>
      </c>
      <c r="J10" s="283"/>
      <c r="K10" s="283" t="s">
        <v>14</v>
      </c>
      <c r="L10" s="283"/>
      <c r="M10" s="283" t="s">
        <v>15</v>
      </c>
      <c r="N10" s="288"/>
      <c r="O10" s="290" t="s">
        <v>16</v>
      </c>
      <c r="P10" s="263" t="s">
        <v>17</v>
      </c>
      <c r="Q10" s="263" t="s">
        <v>18</v>
      </c>
      <c r="R10" s="6"/>
      <c r="S10" s="8"/>
    </row>
    <row r="11" spans="1:19" ht="15.6" x14ac:dyDescent="0.3">
      <c r="A11" s="5"/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9"/>
      <c r="O11" s="291"/>
      <c r="P11" s="293"/>
      <c r="Q11" s="293"/>
      <c r="R11" s="6"/>
      <c r="S11" s="8"/>
    </row>
    <row r="12" spans="1:19" ht="28.8" x14ac:dyDescent="0.3">
      <c r="A12" s="5"/>
      <c r="B12" s="286"/>
      <c r="C12" s="287"/>
      <c r="D12" s="287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292"/>
      <c r="P12" s="264"/>
      <c r="Q12" s="264"/>
      <c r="R12" s="6"/>
      <c r="S12" s="8"/>
    </row>
    <row r="13" spans="1:19" ht="15.6" x14ac:dyDescent="0.3">
      <c r="A13" s="5"/>
      <c r="B13" s="268" t="s">
        <v>11</v>
      </c>
      <c r="C13" s="269"/>
      <c r="D13" s="22" t="s">
        <v>21</v>
      </c>
      <c r="E13" s="23">
        <f t="shared" ref="E13:O13" si="0">SUM(E15,E17,E19,E21,E23,E25,E27,E29,E30,E31,E32,E33,E34)</f>
        <v>50</v>
      </c>
      <c r="F13" s="23">
        <f t="shared" si="0"/>
        <v>189</v>
      </c>
      <c r="G13" s="24">
        <f t="shared" si="0"/>
        <v>1</v>
      </c>
      <c r="H13" s="24">
        <f t="shared" si="0"/>
        <v>0</v>
      </c>
      <c r="I13" s="24">
        <f t="shared" si="0"/>
        <v>26</v>
      </c>
      <c r="J13" s="24">
        <f t="shared" si="0"/>
        <v>84</v>
      </c>
      <c r="K13" s="24">
        <f t="shared" si="0"/>
        <v>23</v>
      </c>
      <c r="L13" s="24">
        <f t="shared" si="0"/>
        <v>105</v>
      </c>
      <c r="M13" s="24">
        <f t="shared" si="0"/>
        <v>0</v>
      </c>
      <c r="N13" s="24">
        <f t="shared" si="0"/>
        <v>0</v>
      </c>
      <c r="O13" s="25">
        <f t="shared" si="0"/>
        <v>0</v>
      </c>
      <c r="P13" s="26">
        <f>(P15+P17+P19+P21+P23+P25+P27+P29+P30+P31+P33+P32+P34)</f>
        <v>0</v>
      </c>
      <c r="Q13" s="27">
        <f>Q16+Q18+Q20+Q22+Q24+Q26+Q28+Q29+Q30+Q31+Q32+Q33+Q34</f>
        <v>59.59871794871794</v>
      </c>
      <c r="R13" s="6"/>
      <c r="S13" s="8"/>
    </row>
    <row r="14" spans="1:19" ht="15.6" x14ac:dyDescent="0.3">
      <c r="A14" s="5"/>
      <c r="B14" s="270"/>
      <c r="C14" s="271"/>
      <c r="D14" s="28" t="s">
        <v>22</v>
      </c>
      <c r="E14" s="23">
        <f>SUM(E16,E18,E20,E22,E24,E26,E28,E30,E31,E32,E33,E34,E35)</f>
        <v>104</v>
      </c>
      <c r="F14" s="23">
        <f>SUM(F16,F18,F20,F22,F24,F26,F28,F30,F31,F32,F33,F34,F35)</f>
        <v>3048</v>
      </c>
      <c r="G14" s="29">
        <f t="shared" ref="G14:N14" si="1">SUM(G16,G18,G20,G22,G24,G26,G28)</f>
        <v>1</v>
      </c>
      <c r="H14" s="29">
        <f t="shared" si="1"/>
        <v>0</v>
      </c>
      <c r="I14" s="29">
        <f t="shared" si="1"/>
        <v>35</v>
      </c>
      <c r="J14" s="29">
        <f t="shared" si="1"/>
        <v>1337</v>
      </c>
      <c r="K14" s="29">
        <f t="shared" si="1"/>
        <v>67</v>
      </c>
      <c r="L14" s="29">
        <f t="shared" si="1"/>
        <v>1711</v>
      </c>
      <c r="M14" s="29">
        <f t="shared" si="1"/>
        <v>0</v>
      </c>
      <c r="N14" s="29">
        <f t="shared" si="1"/>
        <v>0</v>
      </c>
      <c r="O14" s="30"/>
      <c r="P14" s="31"/>
      <c r="Q14" s="32"/>
      <c r="R14" s="6"/>
      <c r="S14" s="8"/>
    </row>
    <row r="15" spans="1:19" ht="15.6" x14ac:dyDescent="0.3">
      <c r="A15" s="5"/>
      <c r="B15" s="266" t="s">
        <v>23</v>
      </c>
      <c r="C15" s="267"/>
      <c r="D15" s="22" t="s">
        <v>21</v>
      </c>
      <c r="E15" s="33">
        <f t="shared" ref="E15:E34" si="2">G15+I15+K15+M15</f>
        <v>0</v>
      </c>
      <c r="F15" s="33">
        <f t="shared" ref="F15:F34" si="3">H15+J15+L15+N15</f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5.6" x14ac:dyDescent="0.3">
      <c r="A16" s="39"/>
      <c r="B16" s="256"/>
      <c r="C16" s="257"/>
      <c r="D16" s="40" t="s">
        <v>22</v>
      </c>
      <c r="E16" s="33">
        <f t="shared" si="2"/>
        <v>0</v>
      </c>
      <c r="F16" s="33">
        <f t="shared" si="3"/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35"/>
      <c r="N16" s="42"/>
      <c r="O16" s="43">
        <v>0</v>
      </c>
      <c r="P16" s="44"/>
      <c r="Q16" s="45">
        <f>E16</f>
        <v>0</v>
      </c>
      <c r="R16" s="6"/>
      <c r="S16" s="8"/>
    </row>
    <row r="17" spans="1:19" ht="15.6" x14ac:dyDescent="0.3">
      <c r="A17" s="5"/>
      <c r="B17" s="265" t="s">
        <v>24</v>
      </c>
      <c r="C17" s="272" t="s">
        <v>25</v>
      </c>
      <c r="D17" s="40" t="s">
        <v>21</v>
      </c>
      <c r="E17" s="33">
        <f t="shared" si="2"/>
        <v>8</v>
      </c>
      <c r="F17" s="33">
        <f t="shared" si="3"/>
        <v>26</v>
      </c>
      <c r="G17" s="41">
        <v>0</v>
      </c>
      <c r="H17" s="41">
        <v>0</v>
      </c>
      <c r="I17" s="41">
        <v>5</v>
      </c>
      <c r="J17" s="41">
        <v>12</v>
      </c>
      <c r="K17" s="41">
        <v>3</v>
      </c>
      <c r="L17" s="41">
        <v>14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21.75" customHeight="1" x14ac:dyDescent="0.3">
      <c r="A18" s="39"/>
      <c r="B18" s="265"/>
      <c r="C18" s="272"/>
      <c r="D18" s="40" t="s">
        <v>22</v>
      </c>
      <c r="E18" s="33">
        <f t="shared" si="2"/>
        <v>8</v>
      </c>
      <c r="F18" s="33">
        <f t="shared" si="3"/>
        <v>104</v>
      </c>
      <c r="G18" s="41">
        <v>0</v>
      </c>
      <c r="H18" s="41">
        <v>0</v>
      </c>
      <c r="I18" s="41">
        <v>5</v>
      </c>
      <c r="J18" s="41">
        <v>48</v>
      </c>
      <c r="K18" s="41">
        <v>3</v>
      </c>
      <c r="L18" s="41">
        <v>56</v>
      </c>
      <c r="M18" s="35">
        <v>0</v>
      </c>
      <c r="N18" s="42">
        <v>0</v>
      </c>
      <c r="O18" s="43"/>
      <c r="P18" s="44"/>
      <c r="Q18" s="45">
        <f>((E17*1)+(F17*4))/13</f>
        <v>8.615384615384615</v>
      </c>
      <c r="R18" s="6"/>
      <c r="S18" s="8"/>
    </row>
    <row r="19" spans="1:19" ht="15.6" x14ac:dyDescent="0.3">
      <c r="A19" s="5"/>
      <c r="B19" s="265"/>
      <c r="C19" s="257" t="s">
        <v>26</v>
      </c>
      <c r="D19" s="40" t="s">
        <v>21</v>
      </c>
      <c r="E19" s="33">
        <f t="shared" si="2"/>
        <v>18</v>
      </c>
      <c r="F19" s="33">
        <f t="shared" si="3"/>
        <v>29</v>
      </c>
      <c r="G19" s="41">
        <v>1</v>
      </c>
      <c r="H19" s="41">
        <v>0</v>
      </c>
      <c r="I19" s="41">
        <v>11</v>
      </c>
      <c r="J19" s="41">
        <v>13</v>
      </c>
      <c r="K19" s="41">
        <v>6</v>
      </c>
      <c r="L19" s="41">
        <v>16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29.25" customHeight="1" x14ac:dyDescent="0.3">
      <c r="A20" s="39"/>
      <c r="B20" s="265"/>
      <c r="C20" s="257"/>
      <c r="D20" s="40" t="s">
        <v>22</v>
      </c>
      <c r="E20" s="33">
        <f t="shared" si="2"/>
        <v>18</v>
      </c>
      <c r="F20" s="33">
        <f t="shared" si="3"/>
        <v>29</v>
      </c>
      <c r="G20" s="41">
        <v>1</v>
      </c>
      <c r="H20" s="41">
        <v>0</v>
      </c>
      <c r="I20" s="41">
        <v>11</v>
      </c>
      <c r="J20" s="41">
        <v>13</v>
      </c>
      <c r="K20" s="41">
        <v>6</v>
      </c>
      <c r="L20" s="41">
        <v>16</v>
      </c>
      <c r="M20" s="35">
        <v>0</v>
      </c>
      <c r="N20" s="42">
        <v>0</v>
      </c>
      <c r="O20" s="43"/>
      <c r="P20" s="44"/>
      <c r="Q20" s="45">
        <f>(E19+F19)/12</f>
        <v>3.9166666666666665</v>
      </c>
      <c r="R20" s="6"/>
      <c r="S20" s="8"/>
    </row>
    <row r="21" spans="1:19" ht="15.6" x14ac:dyDescent="0.3">
      <c r="A21" s="5"/>
      <c r="B21" s="265"/>
      <c r="C21" s="257" t="s">
        <v>27</v>
      </c>
      <c r="D21" s="40" t="s">
        <v>21</v>
      </c>
      <c r="E21" s="33">
        <f t="shared" si="2"/>
        <v>11</v>
      </c>
      <c r="F21" s="33">
        <f t="shared" si="3"/>
        <v>35</v>
      </c>
      <c r="G21" s="41">
        <v>0</v>
      </c>
      <c r="H21" s="41">
        <v>0</v>
      </c>
      <c r="I21" s="41">
        <v>5</v>
      </c>
      <c r="J21" s="41">
        <v>16</v>
      </c>
      <c r="K21" s="41">
        <v>6</v>
      </c>
      <c r="L21" s="41">
        <v>19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27.75" customHeight="1" x14ac:dyDescent="0.3">
      <c r="A22" s="39"/>
      <c r="B22" s="265"/>
      <c r="C22" s="257"/>
      <c r="D22" s="40" t="s">
        <v>22</v>
      </c>
      <c r="E22" s="33">
        <f t="shared" si="2"/>
        <v>11</v>
      </c>
      <c r="F22" s="33">
        <f t="shared" si="3"/>
        <v>35</v>
      </c>
      <c r="G22" s="41">
        <v>0</v>
      </c>
      <c r="H22" s="41">
        <v>0</v>
      </c>
      <c r="I22" s="41">
        <v>5</v>
      </c>
      <c r="J22" s="41">
        <v>16</v>
      </c>
      <c r="K22" s="41">
        <v>6</v>
      </c>
      <c r="L22" s="41">
        <v>19</v>
      </c>
      <c r="M22" s="35"/>
      <c r="N22" s="42"/>
      <c r="O22" s="43"/>
      <c r="P22" s="44"/>
      <c r="Q22" s="45">
        <f>(E21+F21)/4</f>
        <v>11.5</v>
      </c>
      <c r="R22" s="6"/>
      <c r="S22" s="8"/>
    </row>
    <row r="23" spans="1:19" ht="15.6" x14ac:dyDescent="0.3">
      <c r="A23" s="5"/>
      <c r="B23" s="265"/>
      <c r="C23" s="257" t="s">
        <v>28</v>
      </c>
      <c r="D23" s="40" t="s">
        <v>21</v>
      </c>
      <c r="E23" s="33">
        <f t="shared" si="2"/>
        <v>6</v>
      </c>
      <c r="F23" s="33">
        <f t="shared" si="3"/>
        <v>3</v>
      </c>
      <c r="G23" s="41">
        <v>0</v>
      </c>
      <c r="H23" s="41">
        <v>0</v>
      </c>
      <c r="I23" s="41">
        <v>4</v>
      </c>
      <c r="J23" s="41">
        <v>1</v>
      </c>
      <c r="K23" s="41">
        <v>2</v>
      </c>
      <c r="L23" s="41">
        <v>2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5.6" x14ac:dyDescent="0.3">
      <c r="A24" s="39"/>
      <c r="B24" s="265"/>
      <c r="C24" s="257"/>
      <c r="D24" s="40" t="s">
        <v>22</v>
      </c>
      <c r="E24" s="33">
        <f t="shared" si="2"/>
        <v>6</v>
      </c>
      <c r="F24" s="33">
        <f t="shared" si="3"/>
        <v>0</v>
      </c>
      <c r="G24" s="41">
        <v>0</v>
      </c>
      <c r="H24" s="41">
        <v>0</v>
      </c>
      <c r="I24" s="41">
        <v>4</v>
      </c>
      <c r="J24" s="41">
        <v>0</v>
      </c>
      <c r="K24" s="41">
        <v>2</v>
      </c>
      <c r="L24" s="41">
        <v>0</v>
      </c>
      <c r="M24" s="46"/>
      <c r="N24" s="47"/>
      <c r="O24" s="30"/>
      <c r="P24" s="31"/>
      <c r="Q24" s="45">
        <f>E24</f>
        <v>6</v>
      </c>
      <c r="R24" s="6"/>
      <c r="S24" s="8"/>
    </row>
    <row r="25" spans="1:19" ht="15.6" x14ac:dyDescent="0.3">
      <c r="A25" s="5"/>
      <c r="B25" s="265" t="s">
        <v>29</v>
      </c>
      <c r="C25" s="257" t="s">
        <v>30</v>
      </c>
      <c r="D25" s="40" t="s">
        <v>21</v>
      </c>
      <c r="E25" s="33">
        <f t="shared" si="2"/>
        <v>6</v>
      </c>
      <c r="F25" s="33">
        <f t="shared" si="3"/>
        <v>96</v>
      </c>
      <c r="G25" s="41">
        <v>0</v>
      </c>
      <c r="H25" s="41">
        <v>0</v>
      </c>
      <c r="I25" s="41">
        <v>1</v>
      </c>
      <c r="J25" s="41">
        <v>42</v>
      </c>
      <c r="K25" s="41">
        <v>5</v>
      </c>
      <c r="L25" s="48">
        <v>54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4.4" x14ac:dyDescent="0.3">
      <c r="A26" s="39"/>
      <c r="B26" s="265"/>
      <c r="C26" s="257"/>
      <c r="D26" s="40" t="s">
        <v>22</v>
      </c>
      <c r="E26" s="33">
        <f t="shared" si="2"/>
        <v>60</v>
      </c>
      <c r="F26" s="33">
        <f t="shared" si="3"/>
        <v>2880</v>
      </c>
      <c r="G26" s="41">
        <v>0</v>
      </c>
      <c r="H26" s="41">
        <v>0</v>
      </c>
      <c r="I26" s="41">
        <v>10</v>
      </c>
      <c r="J26" s="41">
        <v>1260</v>
      </c>
      <c r="K26" s="41">
        <v>50</v>
      </c>
      <c r="L26" s="48">
        <v>1620</v>
      </c>
      <c r="M26" s="41">
        <v>0</v>
      </c>
      <c r="N26" s="51">
        <v>0</v>
      </c>
      <c r="O26" s="30"/>
      <c r="P26" s="31"/>
      <c r="Q26" s="45">
        <f>((E25*10)+(F25*30))/100</f>
        <v>29.4</v>
      </c>
      <c r="R26" s="14"/>
      <c r="S26" s="8"/>
    </row>
    <row r="27" spans="1:19" ht="15.6" x14ac:dyDescent="0.3">
      <c r="A27" s="5"/>
      <c r="B27" s="265"/>
      <c r="C27" s="257" t="s">
        <v>31</v>
      </c>
      <c r="D27" s="40" t="s">
        <v>21</v>
      </c>
      <c r="E27" s="33">
        <f t="shared" si="2"/>
        <v>0</v>
      </c>
      <c r="F27" s="33">
        <f t="shared" si="3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5.6" x14ac:dyDescent="0.3">
      <c r="A28" s="39"/>
      <c r="B28" s="265"/>
      <c r="C28" s="257"/>
      <c r="D28" s="40" t="s">
        <v>22</v>
      </c>
      <c r="E28" s="33">
        <f t="shared" si="2"/>
        <v>0</v>
      </c>
      <c r="F28" s="33">
        <f t="shared" si="3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4.4" x14ac:dyDescent="0.3">
      <c r="A29" s="5"/>
      <c r="B29" s="256" t="s">
        <v>32</v>
      </c>
      <c r="C29" s="257"/>
      <c r="D29" s="40" t="s">
        <v>21</v>
      </c>
      <c r="E29" s="33">
        <f t="shared" si="2"/>
        <v>0</v>
      </c>
      <c r="F29" s="33">
        <f t="shared" si="3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5.6" x14ac:dyDescent="0.3">
      <c r="A30" s="5"/>
      <c r="B30" s="256" t="s">
        <v>33</v>
      </c>
      <c r="C30" s="257"/>
      <c r="D30" s="40" t="s">
        <v>21</v>
      </c>
      <c r="E30" s="33">
        <f t="shared" si="2"/>
        <v>0</v>
      </c>
      <c r="F30" s="33">
        <f t="shared" si="3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5.6" x14ac:dyDescent="0.3">
      <c r="A31" s="5"/>
      <c r="B31" s="256" t="s">
        <v>34</v>
      </c>
      <c r="C31" s="257"/>
      <c r="D31" s="40" t="s">
        <v>21</v>
      </c>
      <c r="E31" s="33">
        <f t="shared" si="2"/>
        <v>0</v>
      </c>
      <c r="F31" s="33">
        <f t="shared" si="3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4.4" x14ac:dyDescent="0.3">
      <c r="A32" s="5"/>
      <c r="B32" s="256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3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0.16666666666666666</v>
      </c>
      <c r="R32" s="58"/>
      <c r="S32" s="8"/>
    </row>
    <row r="33" spans="1:19" ht="15.6" x14ac:dyDescent="0.3">
      <c r="A33" s="5"/>
      <c r="B33" s="256"/>
      <c r="C33" s="57" t="s">
        <v>37</v>
      </c>
      <c r="D33" s="40" t="s">
        <v>21</v>
      </c>
      <c r="E33" s="33">
        <f t="shared" si="2"/>
        <v>1</v>
      </c>
      <c r="F33" s="33">
        <f t="shared" si="3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1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5.6" x14ac:dyDescent="0.3">
      <c r="A34" s="5"/>
      <c r="B34" s="258"/>
      <c r="C34" s="59" t="s">
        <v>38</v>
      </c>
      <c r="D34" s="28" t="s">
        <v>21</v>
      </c>
      <c r="E34" s="33">
        <f t="shared" si="2"/>
        <v>0</v>
      </c>
      <c r="F34" s="33">
        <f t="shared" si="3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4.4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6" x14ac:dyDescent="0.3">
      <c r="A36" s="5"/>
      <c r="B36" s="6"/>
      <c r="C36" s="6"/>
      <c r="D36" s="259" t="s">
        <v>39</v>
      </c>
      <c r="E36" s="260"/>
      <c r="F36" s="259" t="s">
        <v>40</v>
      </c>
      <c r="G36" s="263"/>
      <c r="H36" s="260" t="s">
        <v>41</v>
      </c>
      <c r="I36" s="260"/>
      <c r="J36" s="263"/>
      <c r="K36" s="6"/>
      <c r="L36" s="6"/>
      <c r="M36" s="245" t="s">
        <v>42</v>
      </c>
      <c r="N36" s="246"/>
      <c r="O36" s="66" t="s">
        <v>43</v>
      </c>
      <c r="P36" s="6"/>
      <c r="Q36" s="6"/>
      <c r="R36" s="6"/>
      <c r="S36" s="8"/>
    </row>
    <row r="37" spans="1:19" ht="15.6" x14ac:dyDescent="0.3">
      <c r="A37" s="5"/>
      <c r="B37" s="6"/>
      <c r="C37" s="6"/>
      <c r="D37" s="261"/>
      <c r="E37" s="262"/>
      <c r="F37" s="261"/>
      <c r="G37" s="264"/>
      <c r="H37" s="262"/>
      <c r="I37" s="262"/>
      <c r="J37" s="264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28.8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1</v>
      </c>
      <c r="P38" s="6"/>
      <c r="Q38" s="6"/>
      <c r="R38" s="6"/>
      <c r="S38" s="8"/>
    </row>
    <row r="39" spans="1:19" ht="15.6" x14ac:dyDescent="0.3">
      <c r="A39" s="5"/>
      <c r="B39" s="6"/>
      <c r="C39" s="6"/>
      <c r="D39" s="76">
        <v>1</v>
      </c>
      <c r="E39" s="77">
        <v>1</v>
      </c>
      <c r="F39" s="77">
        <v>1</v>
      </c>
      <c r="G39" s="78">
        <v>10</v>
      </c>
      <c r="H39" s="79">
        <v>0</v>
      </c>
      <c r="I39" s="80">
        <v>0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5.6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5.6" x14ac:dyDescent="0.3">
      <c r="A41" s="5"/>
      <c r="B41" s="247" t="s">
        <v>50</v>
      </c>
      <c r="C41" s="248"/>
      <c r="D41" s="251" t="s">
        <v>51</v>
      </c>
      <c r="E41" s="252"/>
      <c r="F41" s="253" t="s">
        <v>52</v>
      </c>
      <c r="G41" s="254"/>
      <c r="H41" s="252" t="s">
        <v>53</v>
      </c>
      <c r="I41" s="252"/>
      <c r="J41" s="251" t="s">
        <v>54</v>
      </c>
      <c r="K41" s="255"/>
      <c r="L41" s="6"/>
      <c r="M41" s="6"/>
      <c r="N41" s="6"/>
      <c r="O41" s="6"/>
      <c r="P41" s="6"/>
      <c r="Q41" s="6"/>
      <c r="R41" s="6"/>
      <c r="S41" s="8"/>
    </row>
    <row r="42" spans="1:19" ht="15.6" x14ac:dyDescent="0.3">
      <c r="A42" s="5"/>
      <c r="B42" s="249"/>
      <c r="C42" s="250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224" t="s">
        <v>57</v>
      </c>
      <c r="P42" s="224"/>
      <c r="Q42" s="89">
        <f>SUM(Q43:Q44)</f>
        <v>3</v>
      </c>
      <c r="R42" s="6"/>
      <c r="S42" s="8"/>
    </row>
    <row r="43" spans="1:19" ht="15.6" x14ac:dyDescent="0.3">
      <c r="A43" s="5"/>
      <c r="B43" s="238" t="s">
        <v>58</v>
      </c>
      <c r="C43" s="239"/>
      <c r="D43" s="90">
        <v>1</v>
      </c>
      <c r="E43" s="34">
        <v>0</v>
      </c>
      <c r="F43" s="34">
        <v>69</v>
      </c>
      <c r="G43" s="34">
        <v>0</v>
      </c>
      <c r="H43" s="34">
        <v>86</v>
      </c>
      <c r="I43" s="91">
        <v>1</v>
      </c>
      <c r="J43" s="92">
        <f>D43+F43+H43</f>
        <v>156</v>
      </c>
      <c r="K43" s="92">
        <f>E43+G43+I43</f>
        <v>1</v>
      </c>
      <c r="L43" s="88"/>
      <c r="M43" s="6"/>
      <c r="N43" s="7"/>
      <c r="O43" s="225" t="s">
        <v>59</v>
      </c>
      <c r="P43" s="225"/>
      <c r="Q43" s="93">
        <v>2</v>
      </c>
      <c r="R43" s="7"/>
      <c r="S43" s="8"/>
    </row>
    <row r="44" spans="1:19" ht="15.6" x14ac:dyDescent="0.3">
      <c r="A44" s="5"/>
      <c r="B44" s="234" t="s">
        <v>60</v>
      </c>
      <c r="C44" s="235"/>
      <c r="D44" s="94"/>
      <c r="E44" s="95"/>
      <c r="F44" s="96">
        <v>0</v>
      </c>
      <c r="G44" s="96">
        <v>0</v>
      </c>
      <c r="H44" s="96">
        <v>1</v>
      </c>
      <c r="I44" s="97">
        <v>0</v>
      </c>
      <c r="J44" s="92">
        <f>D44+F44+H44</f>
        <v>1</v>
      </c>
      <c r="K44" s="92">
        <f>E44+G44+I44</f>
        <v>0</v>
      </c>
      <c r="L44" s="88"/>
      <c r="M44" s="6"/>
      <c r="N44" s="7"/>
      <c r="O44" s="225" t="s">
        <v>61</v>
      </c>
      <c r="P44" s="225"/>
      <c r="Q44" s="93">
        <v>1</v>
      </c>
      <c r="R44" s="7"/>
      <c r="S44" s="8"/>
    </row>
    <row r="45" spans="1:19" ht="15.6" x14ac:dyDescent="0.3">
      <c r="A45" s="5"/>
      <c r="B45" s="236" t="s">
        <v>11</v>
      </c>
      <c r="C45" s="237"/>
      <c r="D45" s="98">
        <f>D43</f>
        <v>1</v>
      </c>
      <c r="E45" s="98">
        <f>E43</f>
        <v>0</v>
      </c>
      <c r="F45" s="99">
        <f t="shared" ref="F45:K45" si="4">F43+F44</f>
        <v>69</v>
      </c>
      <c r="G45" s="99">
        <f t="shared" si="4"/>
        <v>0</v>
      </c>
      <c r="H45" s="99">
        <f t="shared" si="4"/>
        <v>87</v>
      </c>
      <c r="I45" s="99">
        <f t="shared" si="4"/>
        <v>1</v>
      </c>
      <c r="J45" s="99">
        <f t="shared" si="4"/>
        <v>157</v>
      </c>
      <c r="K45" s="99">
        <f t="shared" si="4"/>
        <v>1</v>
      </c>
      <c r="L45" s="88"/>
      <c r="M45" s="6"/>
      <c r="N45" s="7"/>
      <c r="O45" s="7"/>
      <c r="P45" s="7"/>
      <c r="Q45" s="7"/>
      <c r="R45" s="7"/>
      <c r="S45" s="8"/>
    </row>
    <row r="46" spans="1:19" ht="15.6" x14ac:dyDescent="0.3">
      <c r="A46" s="5"/>
      <c r="B46" s="238" t="s">
        <v>62</v>
      </c>
      <c r="C46" s="239"/>
      <c r="D46" s="7">
        <v>0</v>
      </c>
      <c r="E46" s="49">
        <v>0</v>
      </c>
      <c r="F46" s="49">
        <v>72</v>
      </c>
      <c r="G46" s="49">
        <v>0</v>
      </c>
      <c r="H46" s="49">
        <v>90</v>
      </c>
      <c r="I46" s="100">
        <v>0</v>
      </c>
      <c r="J46" s="92">
        <f>D46+F46+H46</f>
        <v>162</v>
      </c>
      <c r="K46" s="92">
        <f>E46+G46+I46</f>
        <v>0</v>
      </c>
      <c r="L46" s="88"/>
      <c r="M46" s="6"/>
      <c r="N46" s="7"/>
      <c r="O46" s="7"/>
      <c r="P46" s="7"/>
      <c r="Q46" s="7"/>
      <c r="R46" s="7"/>
      <c r="S46" s="8"/>
    </row>
    <row r="47" spans="1:19" ht="15.6" x14ac:dyDescent="0.3">
      <c r="A47" s="5"/>
      <c r="B47" s="240" t="s">
        <v>63</v>
      </c>
      <c r="C47" s="241"/>
      <c r="D47" s="101">
        <v>0</v>
      </c>
      <c r="E47" s="102">
        <v>0</v>
      </c>
      <c r="F47" s="60">
        <v>0</v>
      </c>
      <c r="G47" s="60">
        <v>0</v>
      </c>
      <c r="H47" s="60">
        <v>2</v>
      </c>
      <c r="I47" s="61">
        <v>1</v>
      </c>
      <c r="J47" s="92">
        <f>D47+F47+H47</f>
        <v>2</v>
      </c>
      <c r="K47" s="92">
        <f>E47+G47+I47</f>
        <v>1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5.6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5.6" x14ac:dyDescent="0.3">
      <c r="A49" s="5"/>
      <c r="B49" s="242" t="s">
        <v>65</v>
      </c>
      <c r="C49" s="243"/>
      <c r="D49" s="243"/>
      <c r="E49" s="243"/>
      <c r="F49" s="243"/>
      <c r="G49" s="244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5.6" x14ac:dyDescent="0.3">
      <c r="A50" s="5"/>
      <c r="B50" s="226" t="s">
        <v>66</v>
      </c>
      <c r="C50" s="227"/>
      <c r="D50" s="227"/>
      <c r="E50" s="227"/>
      <c r="F50" s="227"/>
      <c r="G50" s="228"/>
      <c r="H50" s="106">
        <v>9</v>
      </c>
      <c r="I50" s="6"/>
      <c r="J50" s="229" t="s">
        <v>67</v>
      </c>
      <c r="K50" s="229"/>
      <c r="L50" s="229"/>
      <c r="M50" s="229"/>
      <c r="N50" s="107" t="s">
        <v>43</v>
      </c>
      <c r="O50" s="6"/>
      <c r="P50" s="6"/>
      <c r="Q50" s="6"/>
      <c r="R50" s="6"/>
      <c r="S50" s="8"/>
    </row>
    <row r="51" spans="1:19" ht="15.6" x14ac:dyDescent="0.3">
      <c r="A51" s="5"/>
      <c r="B51" s="230" t="s">
        <v>68</v>
      </c>
      <c r="C51" s="231"/>
      <c r="D51" s="231"/>
      <c r="E51" s="231"/>
      <c r="F51" s="231"/>
      <c r="G51" s="232"/>
      <c r="H51" s="106">
        <v>9</v>
      </c>
      <c r="I51" s="6"/>
      <c r="J51" s="233" t="s">
        <v>69</v>
      </c>
      <c r="K51" s="233"/>
      <c r="L51" s="233"/>
      <c r="M51" s="233"/>
      <c r="N51" s="108">
        <v>11</v>
      </c>
      <c r="O51" s="6"/>
      <c r="P51" s="6"/>
      <c r="Q51" s="6"/>
      <c r="R51" s="6"/>
      <c r="S51" s="8"/>
    </row>
    <row r="52" spans="1:19" ht="15.6" x14ac:dyDescent="0.3">
      <c r="A52" s="5"/>
      <c r="B52" s="230" t="s">
        <v>70</v>
      </c>
      <c r="C52" s="231"/>
      <c r="D52" s="231"/>
      <c r="E52" s="231"/>
      <c r="F52" s="231"/>
      <c r="G52" s="232"/>
      <c r="H52" s="106">
        <v>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6" x14ac:dyDescent="0.3">
      <c r="A53" s="5"/>
      <c r="B53" s="230" t="s">
        <v>71</v>
      </c>
      <c r="C53" s="231"/>
      <c r="D53" s="231"/>
      <c r="E53" s="231"/>
      <c r="F53" s="231"/>
      <c r="G53" s="232"/>
      <c r="H53" s="38">
        <v>0</v>
      </c>
      <c r="I53" s="6"/>
      <c r="J53" s="6"/>
      <c r="K53" s="296" t="s">
        <v>72</v>
      </c>
      <c r="L53" s="296"/>
      <c r="M53" s="296"/>
      <c r="N53" s="25"/>
      <c r="O53" s="6"/>
      <c r="P53" s="6"/>
      <c r="Q53" s="6"/>
      <c r="R53" s="6"/>
      <c r="S53" s="8"/>
    </row>
    <row r="54" spans="1:19" ht="15.6" x14ac:dyDescent="0.3">
      <c r="A54" s="5"/>
      <c r="B54" s="230" t="s">
        <v>73</v>
      </c>
      <c r="C54" s="231"/>
      <c r="D54" s="231"/>
      <c r="E54" s="231"/>
      <c r="F54" s="231"/>
      <c r="G54" s="232"/>
      <c r="H54" s="38"/>
      <c r="I54" s="6"/>
      <c r="J54" s="6"/>
      <c r="K54" s="297" t="s">
        <v>74</v>
      </c>
      <c r="L54" s="297"/>
      <c r="M54" s="297"/>
      <c r="N54" s="109"/>
      <c r="O54" s="6"/>
      <c r="P54" s="6"/>
      <c r="Q54" s="6"/>
      <c r="R54" s="6"/>
      <c r="S54" s="8"/>
    </row>
    <row r="55" spans="1:19" ht="15.6" x14ac:dyDescent="0.3">
      <c r="A55" s="5"/>
      <c r="B55" s="298" t="s">
        <v>75</v>
      </c>
      <c r="C55" s="299"/>
      <c r="D55" s="299"/>
      <c r="E55" s="299"/>
      <c r="F55" s="299"/>
      <c r="G55" s="300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4.4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69999998807907104" right="0.69999998807907104" top="0.75" bottom="0.75" header="0.30000001192092901" footer="0.30000001192092901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A0DC-767A-47B1-A951-3D1B060C77C1}">
  <dimension ref="A1:S56"/>
  <sheetViews>
    <sheetView tabSelected="1" workbookViewId="0">
      <selection activeCell="H16" sqref="H16"/>
    </sheetView>
  </sheetViews>
  <sheetFormatPr baseColWidth="10" defaultColWidth="11.109375" defaultRowHeight="14.25" customHeight="1" x14ac:dyDescent="0.3"/>
  <cols>
    <col min="1" max="19" width="11.109375" style="487"/>
  </cols>
  <sheetData>
    <row r="1" spans="1:19" ht="14.4" x14ac:dyDescent="0.3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/>
    </row>
    <row r="2" spans="1:19" ht="21" x14ac:dyDescent="0.3">
      <c r="A2" s="304" t="s">
        <v>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</row>
    <row r="3" spans="1:19" ht="18" x14ac:dyDescent="0.3">
      <c r="A3" s="307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9"/>
    </row>
    <row r="4" spans="1:19" ht="15.6" x14ac:dyDescent="0.3">
      <c r="A4" s="310"/>
      <c r="B4" s="311"/>
      <c r="C4" s="311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 t="s">
        <v>2</v>
      </c>
      <c r="Q4" s="314"/>
      <c r="R4" s="311"/>
      <c r="S4" s="315"/>
    </row>
    <row r="5" spans="1:19" ht="25.8" x14ac:dyDescent="0.3">
      <c r="A5" s="316" t="s">
        <v>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8"/>
    </row>
    <row r="6" spans="1:19" ht="15.6" x14ac:dyDescent="0.3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5"/>
    </row>
    <row r="7" spans="1:19" ht="15.6" x14ac:dyDescent="0.3">
      <c r="A7" s="310"/>
      <c r="B7" s="319"/>
      <c r="C7" s="319"/>
      <c r="D7" s="320" t="s">
        <v>4</v>
      </c>
      <c r="E7" s="321" t="s">
        <v>79</v>
      </c>
      <c r="F7" s="319"/>
      <c r="G7" s="319"/>
      <c r="H7" s="319"/>
      <c r="I7" s="319"/>
      <c r="J7" s="311"/>
      <c r="K7" s="311"/>
      <c r="L7" s="311"/>
      <c r="M7" s="311"/>
      <c r="N7" s="311"/>
      <c r="O7" s="319" t="s">
        <v>5</v>
      </c>
      <c r="P7" s="322" t="s">
        <v>80</v>
      </c>
      <c r="Q7" s="323" t="s">
        <v>6</v>
      </c>
      <c r="R7" s="311"/>
      <c r="S7" s="315"/>
    </row>
    <row r="8" spans="1:19" ht="14.4" x14ac:dyDescent="0.3">
      <c r="A8" s="310"/>
      <c r="B8" s="324"/>
      <c r="C8" s="325"/>
      <c r="D8" s="326" t="s">
        <v>7</v>
      </c>
      <c r="E8" s="320"/>
      <c r="F8" s="324"/>
      <c r="G8" s="324"/>
      <c r="H8" s="324"/>
      <c r="I8" s="324"/>
      <c r="J8" s="324"/>
      <c r="K8" s="324"/>
      <c r="L8" s="324"/>
      <c r="M8" s="324"/>
      <c r="N8" s="324"/>
      <c r="O8" s="320" t="s">
        <v>8</v>
      </c>
      <c r="P8" s="327">
        <v>2024</v>
      </c>
      <c r="Q8" s="324"/>
      <c r="R8" s="324"/>
      <c r="S8" s="328"/>
    </row>
    <row r="9" spans="1:19" ht="15" thickBot="1" x14ac:dyDescent="0.35">
      <c r="A9" s="310"/>
      <c r="B9" s="324"/>
      <c r="C9" s="325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8"/>
    </row>
    <row r="10" spans="1:19" ht="15.6" x14ac:dyDescent="0.3">
      <c r="A10" s="310"/>
      <c r="B10" s="329" t="s">
        <v>9</v>
      </c>
      <c r="C10" s="330"/>
      <c r="D10" s="330" t="s">
        <v>10</v>
      </c>
      <c r="E10" s="330" t="s">
        <v>11</v>
      </c>
      <c r="F10" s="330"/>
      <c r="G10" s="330" t="s">
        <v>12</v>
      </c>
      <c r="H10" s="330"/>
      <c r="I10" s="330" t="s">
        <v>13</v>
      </c>
      <c r="J10" s="330"/>
      <c r="K10" s="330" t="s">
        <v>14</v>
      </c>
      <c r="L10" s="330"/>
      <c r="M10" s="330" t="s">
        <v>15</v>
      </c>
      <c r="N10" s="331"/>
      <c r="O10" s="332" t="s">
        <v>16</v>
      </c>
      <c r="P10" s="333" t="s">
        <v>17</v>
      </c>
      <c r="Q10" s="333" t="s">
        <v>18</v>
      </c>
      <c r="R10" s="311"/>
      <c r="S10" s="315"/>
    </row>
    <row r="11" spans="1:19" ht="15.6" x14ac:dyDescent="0.3">
      <c r="A11" s="310"/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6"/>
      <c r="O11" s="337"/>
      <c r="P11" s="338"/>
      <c r="Q11" s="338"/>
      <c r="R11" s="311"/>
      <c r="S11" s="315"/>
    </row>
    <row r="12" spans="1:19" ht="29.4" thickBot="1" x14ac:dyDescent="0.35">
      <c r="A12" s="310"/>
      <c r="B12" s="339"/>
      <c r="C12" s="340"/>
      <c r="D12" s="340"/>
      <c r="E12" s="341" t="s">
        <v>19</v>
      </c>
      <c r="F12" s="342" t="s">
        <v>20</v>
      </c>
      <c r="G12" s="341" t="s">
        <v>19</v>
      </c>
      <c r="H12" s="342" t="s">
        <v>20</v>
      </c>
      <c r="I12" s="341" t="s">
        <v>19</v>
      </c>
      <c r="J12" s="342" t="s">
        <v>20</v>
      </c>
      <c r="K12" s="341" t="s">
        <v>19</v>
      </c>
      <c r="L12" s="342" t="s">
        <v>20</v>
      </c>
      <c r="M12" s="341" t="s">
        <v>19</v>
      </c>
      <c r="N12" s="343" t="s">
        <v>20</v>
      </c>
      <c r="O12" s="344"/>
      <c r="P12" s="345"/>
      <c r="Q12" s="345"/>
      <c r="R12" s="311"/>
      <c r="S12" s="315"/>
    </row>
    <row r="13" spans="1:19" ht="16.2" thickBot="1" x14ac:dyDescent="0.35">
      <c r="A13" s="310"/>
      <c r="B13" s="346" t="s">
        <v>11</v>
      </c>
      <c r="C13" s="347"/>
      <c r="D13" s="348" t="s">
        <v>21</v>
      </c>
      <c r="E13" s="349">
        <f t="shared" ref="E13:O13" si="0">SUM(E15,E17,E19,E21,E23,E25,E27,E29,E30,E31,E32,E33,E34)</f>
        <v>50</v>
      </c>
      <c r="F13" s="349">
        <f t="shared" si="0"/>
        <v>431</v>
      </c>
      <c r="G13" s="350">
        <f t="shared" si="0"/>
        <v>1</v>
      </c>
      <c r="H13" s="350">
        <f t="shared" si="0"/>
        <v>5</v>
      </c>
      <c r="I13" s="350">
        <f t="shared" si="0"/>
        <v>24</v>
      </c>
      <c r="J13" s="350">
        <f t="shared" si="0"/>
        <v>159</v>
      </c>
      <c r="K13" s="350">
        <f t="shared" si="0"/>
        <v>25</v>
      </c>
      <c r="L13" s="350">
        <f t="shared" si="0"/>
        <v>264</v>
      </c>
      <c r="M13" s="350">
        <f t="shared" si="0"/>
        <v>0</v>
      </c>
      <c r="N13" s="350">
        <f t="shared" si="0"/>
        <v>3</v>
      </c>
      <c r="O13" s="351">
        <f t="shared" si="0"/>
        <v>0</v>
      </c>
      <c r="P13" s="352">
        <f>(P15+P17+P19+P21+P23+P25+P27+P29+P30+P31+P33+P32+P34)</f>
        <v>0</v>
      </c>
      <c r="Q13" s="353">
        <f>Q16+Q18+Q20+Q22+Q24+Q26+Q28+Q29+Q30+Q31+Q32+Q33+Q34</f>
        <v>132.14358974358976</v>
      </c>
      <c r="R13" s="311"/>
      <c r="S13" s="315"/>
    </row>
    <row r="14" spans="1:19" ht="16.2" thickBot="1" x14ac:dyDescent="0.35">
      <c r="A14" s="310"/>
      <c r="B14" s="354"/>
      <c r="C14" s="355"/>
      <c r="D14" s="356" t="s">
        <v>22</v>
      </c>
      <c r="E14" s="349">
        <f>SUM(E16,E18,E20,E22,E24,E26,E28,E30,E31,E32,E33,E34,E35)</f>
        <v>167</v>
      </c>
      <c r="F14" s="349">
        <f>SUM(F16,F18,F20,F22,F24,F26,F28,F30,F31,F32,F33,F34,F35)</f>
        <v>8257</v>
      </c>
      <c r="G14" s="357">
        <f t="shared" ref="G14:N14" si="1">SUM(G16,G18,G20,G22,G24,G26,G28)</f>
        <v>1</v>
      </c>
      <c r="H14" s="357">
        <f t="shared" si="1"/>
        <v>95</v>
      </c>
      <c r="I14" s="357">
        <f t="shared" si="1"/>
        <v>87</v>
      </c>
      <c r="J14" s="357">
        <f t="shared" si="1"/>
        <v>2878</v>
      </c>
      <c r="K14" s="357">
        <f t="shared" si="1"/>
        <v>79</v>
      </c>
      <c r="L14" s="357">
        <f t="shared" si="1"/>
        <v>5194</v>
      </c>
      <c r="M14" s="357">
        <f t="shared" si="1"/>
        <v>0</v>
      </c>
      <c r="N14" s="357">
        <f t="shared" si="1"/>
        <v>90</v>
      </c>
      <c r="O14" s="358"/>
      <c r="P14" s="359"/>
      <c r="Q14" s="360"/>
      <c r="R14" s="311"/>
      <c r="S14" s="315"/>
    </row>
    <row r="15" spans="1:19" ht="16.2" thickBot="1" x14ac:dyDescent="0.35">
      <c r="A15" s="310"/>
      <c r="B15" s="361" t="s">
        <v>23</v>
      </c>
      <c r="C15" s="362"/>
      <c r="D15" s="348" t="s">
        <v>21</v>
      </c>
      <c r="E15" s="363">
        <f t="shared" ref="E15:F34" si="2">G15+I15+K15+M15</f>
        <v>7</v>
      </c>
      <c r="F15" s="363">
        <f t="shared" si="2"/>
        <v>1</v>
      </c>
      <c r="G15" s="364">
        <v>0</v>
      </c>
      <c r="H15" s="364">
        <v>0</v>
      </c>
      <c r="I15" s="364">
        <v>2</v>
      </c>
      <c r="J15" s="364">
        <v>0</v>
      </c>
      <c r="K15" s="364">
        <v>5</v>
      </c>
      <c r="L15" s="364">
        <v>1</v>
      </c>
      <c r="M15" s="365">
        <v>0</v>
      </c>
      <c r="N15" s="366">
        <v>0</v>
      </c>
      <c r="O15" s="367">
        <v>0</v>
      </c>
      <c r="P15" s="368">
        <v>0</v>
      </c>
      <c r="Q15" s="359"/>
      <c r="R15" s="311"/>
      <c r="S15" s="315"/>
    </row>
    <row r="16" spans="1:19" ht="16.2" thickBot="1" x14ac:dyDescent="0.35">
      <c r="A16" s="369"/>
      <c r="B16" s="370"/>
      <c r="C16" s="371"/>
      <c r="D16" s="372" t="s">
        <v>22</v>
      </c>
      <c r="E16" s="363">
        <f t="shared" si="2"/>
        <v>7</v>
      </c>
      <c r="F16" s="363">
        <f t="shared" si="2"/>
        <v>0</v>
      </c>
      <c r="G16" s="373">
        <v>0</v>
      </c>
      <c r="H16" s="373">
        <v>0</v>
      </c>
      <c r="I16" s="373">
        <v>2</v>
      </c>
      <c r="J16" s="373">
        <v>0</v>
      </c>
      <c r="K16" s="373">
        <v>5</v>
      </c>
      <c r="L16" s="373">
        <v>0</v>
      </c>
      <c r="M16" s="365"/>
      <c r="N16" s="374"/>
      <c r="O16" s="154">
        <v>0</v>
      </c>
      <c r="P16" s="155"/>
      <c r="Q16" s="375">
        <f>E16</f>
        <v>7</v>
      </c>
      <c r="R16" s="311"/>
      <c r="S16" s="315"/>
    </row>
    <row r="17" spans="1:19" ht="16.2" thickBot="1" x14ac:dyDescent="0.35">
      <c r="A17" s="310"/>
      <c r="B17" s="376" t="s">
        <v>24</v>
      </c>
      <c r="C17" s="377" t="s">
        <v>25</v>
      </c>
      <c r="D17" s="372" t="s">
        <v>21</v>
      </c>
      <c r="E17" s="363">
        <f t="shared" si="2"/>
        <v>5</v>
      </c>
      <c r="F17" s="363">
        <f t="shared" si="2"/>
        <v>77</v>
      </c>
      <c r="G17" s="373">
        <v>1</v>
      </c>
      <c r="H17" s="373">
        <v>1</v>
      </c>
      <c r="I17" s="373">
        <v>1</v>
      </c>
      <c r="J17" s="373">
        <v>27</v>
      </c>
      <c r="K17" s="373">
        <v>3</v>
      </c>
      <c r="L17" s="373">
        <v>49</v>
      </c>
      <c r="M17" s="365">
        <v>0</v>
      </c>
      <c r="N17" s="374">
        <v>0</v>
      </c>
      <c r="O17" s="367">
        <v>0</v>
      </c>
      <c r="P17" s="368">
        <v>0</v>
      </c>
      <c r="Q17" s="359"/>
      <c r="R17" s="311"/>
      <c r="S17" s="315"/>
    </row>
    <row r="18" spans="1:19" ht="21.75" customHeight="1" thickBot="1" x14ac:dyDescent="0.35">
      <c r="A18" s="369"/>
      <c r="B18" s="376"/>
      <c r="C18" s="377"/>
      <c r="D18" s="372" t="s">
        <v>22</v>
      </c>
      <c r="E18" s="363">
        <f t="shared" si="2"/>
        <v>5</v>
      </c>
      <c r="F18" s="363">
        <f t="shared" si="2"/>
        <v>308</v>
      </c>
      <c r="G18" s="373">
        <v>1</v>
      </c>
      <c r="H18" s="373">
        <v>4</v>
      </c>
      <c r="I18" s="373">
        <v>1</v>
      </c>
      <c r="J18" s="373">
        <v>108</v>
      </c>
      <c r="K18" s="373">
        <v>3</v>
      </c>
      <c r="L18" s="373">
        <v>196</v>
      </c>
      <c r="M18" s="365">
        <v>0</v>
      </c>
      <c r="N18" s="374">
        <v>0</v>
      </c>
      <c r="O18" s="154"/>
      <c r="P18" s="155"/>
      <c r="Q18" s="375">
        <f>((E17*1)+(F17*4))/13</f>
        <v>24.076923076923077</v>
      </c>
      <c r="R18" s="311"/>
      <c r="S18" s="315"/>
    </row>
    <row r="19" spans="1:19" ht="16.2" thickBot="1" x14ac:dyDescent="0.35">
      <c r="A19" s="310"/>
      <c r="B19" s="376"/>
      <c r="C19" s="371" t="s">
        <v>26</v>
      </c>
      <c r="D19" s="372" t="s">
        <v>21</v>
      </c>
      <c r="E19" s="363">
        <f t="shared" si="2"/>
        <v>13</v>
      </c>
      <c r="F19" s="363">
        <f t="shared" si="2"/>
        <v>49</v>
      </c>
      <c r="G19" s="373">
        <v>0</v>
      </c>
      <c r="H19" s="373">
        <v>1</v>
      </c>
      <c r="I19" s="373">
        <v>8</v>
      </c>
      <c r="J19" s="373">
        <v>24</v>
      </c>
      <c r="K19" s="373">
        <v>5</v>
      </c>
      <c r="L19" s="373">
        <v>24</v>
      </c>
      <c r="M19" s="365">
        <v>0</v>
      </c>
      <c r="N19" s="374">
        <v>0</v>
      </c>
      <c r="O19" s="367">
        <v>0</v>
      </c>
      <c r="P19" s="368">
        <v>0</v>
      </c>
      <c r="Q19" s="359"/>
      <c r="R19" s="311"/>
      <c r="S19" s="315"/>
    </row>
    <row r="20" spans="1:19" ht="29.25" customHeight="1" thickBot="1" x14ac:dyDescent="0.35">
      <c r="A20" s="369"/>
      <c r="B20" s="376"/>
      <c r="C20" s="371"/>
      <c r="D20" s="372" t="s">
        <v>22</v>
      </c>
      <c r="E20" s="363">
        <f t="shared" si="2"/>
        <v>13</v>
      </c>
      <c r="F20" s="363">
        <f t="shared" si="2"/>
        <v>49</v>
      </c>
      <c r="G20" s="373">
        <v>0</v>
      </c>
      <c r="H20" s="373">
        <v>1</v>
      </c>
      <c r="I20" s="373">
        <v>8</v>
      </c>
      <c r="J20" s="373">
        <v>24</v>
      </c>
      <c r="K20" s="373">
        <v>5</v>
      </c>
      <c r="L20" s="373">
        <v>24</v>
      </c>
      <c r="M20" s="365">
        <v>0</v>
      </c>
      <c r="N20" s="374">
        <v>0</v>
      </c>
      <c r="O20" s="154"/>
      <c r="P20" s="155"/>
      <c r="Q20" s="375">
        <f>(E19+F19)/12</f>
        <v>5.166666666666667</v>
      </c>
      <c r="R20" s="311"/>
      <c r="S20" s="315"/>
    </row>
    <row r="21" spans="1:19" ht="16.2" thickBot="1" x14ac:dyDescent="0.35">
      <c r="A21" s="310"/>
      <c r="B21" s="376"/>
      <c r="C21" s="371" t="s">
        <v>27</v>
      </c>
      <c r="D21" s="372" t="s">
        <v>21</v>
      </c>
      <c r="E21" s="363">
        <f t="shared" si="2"/>
        <v>8</v>
      </c>
      <c r="F21" s="363">
        <f t="shared" si="2"/>
        <v>40</v>
      </c>
      <c r="G21" s="373">
        <v>0</v>
      </c>
      <c r="H21" s="373">
        <v>0</v>
      </c>
      <c r="I21" s="373">
        <v>4</v>
      </c>
      <c r="J21" s="373">
        <v>16</v>
      </c>
      <c r="K21" s="373">
        <v>4</v>
      </c>
      <c r="L21" s="373">
        <v>24</v>
      </c>
      <c r="M21" s="365">
        <v>0</v>
      </c>
      <c r="N21" s="374">
        <v>0</v>
      </c>
      <c r="O21" s="367">
        <v>0</v>
      </c>
      <c r="P21" s="368">
        <v>0</v>
      </c>
      <c r="Q21" s="359"/>
      <c r="R21" s="311"/>
      <c r="S21" s="315"/>
    </row>
    <row r="22" spans="1:19" ht="27.75" customHeight="1" thickBot="1" x14ac:dyDescent="0.35">
      <c r="A22" s="369"/>
      <c r="B22" s="376"/>
      <c r="C22" s="371"/>
      <c r="D22" s="372" t="s">
        <v>22</v>
      </c>
      <c r="E22" s="363">
        <f t="shared" si="2"/>
        <v>8</v>
      </c>
      <c r="F22" s="363">
        <f t="shared" si="2"/>
        <v>40</v>
      </c>
      <c r="G22" s="373">
        <v>0</v>
      </c>
      <c r="H22" s="373">
        <v>0</v>
      </c>
      <c r="I22" s="373">
        <v>4</v>
      </c>
      <c r="J22" s="373">
        <v>16</v>
      </c>
      <c r="K22" s="373">
        <v>4</v>
      </c>
      <c r="L22" s="373">
        <v>24</v>
      </c>
      <c r="M22" s="365"/>
      <c r="N22" s="374"/>
      <c r="O22" s="154"/>
      <c r="P22" s="155"/>
      <c r="Q22" s="375">
        <f>(E21+F21)/4</f>
        <v>12</v>
      </c>
      <c r="R22" s="311"/>
      <c r="S22" s="315"/>
    </row>
    <row r="23" spans="1:19" ht="16.2" thickBot="1" x14ac:dyDescent="0.35">
      <c r="A23" s="310"/>
      <c r="B23" s="376"/>
      <c r="C23" s="371" t="s">
        <v>28</v>
      </c>
      <c r="D23" s="372" t="s">
        <v>21</v>
      </c>
      <c r="E23" s="363">
        <f t="shared" si="2"/>
        <v>4</v>
      </c>
      <c r="F23" s="363">
        <f t="shared" si="2"/>
        <v>2</v>
      </c>
      <c r="G23" s="373">
        <v>0</v>
      </c>
      <c r="H23" s="373">
        <v>0</v>
      </c>
      <c r="I23" s="373">
        <v>2</v>
      </c>
      <c r="J23" s="373">
        <v>1</v>
      </c>
      <c r="K23" s="373">
        <v>2</v>
      </c>
      <c r="L23" s="373">
        <v>1</v>
      </c>
      <c r="M23" s="365"/>
      <c r="N23" s="374"/>
      <c r="O23" s="367">
        <v>0</v>
      </c>
      <c r="P23" s="368">
        <v>0</v>
      </c>
      <c r="Q23" s="359"/>
      <c r="R23" s="311"/>
      <c r="S23" s="315"/>
    </row>
    <row r="24" spans="1:19" ht="16.2" thickBot="1" x14ac:dyDescent="0.35">
      <c r="A24" s="369"/>
      <c r="B24" s="376"/>
      <c r="C24" s="371"/>
      <c r="D24" s="372" t="s">
        <v>22</v>
      </c>
      <c r="E24" s="363">
        <f t="shared" si="2"/>
        <v>4</v>
      </c>
      <c r="F24" s="363">
        <f t="shared" si="2"/>
        <v>0</v>
      </c>
      <c r="G24" s="373">
        <v>0</v>
      </c>
      <c r="H24" s="373">
        <v>0</v>
      </c>
      <c r="I24" s="373">
        <v>2</v>
      </c>
      <c r="J24" s="373">
        <v>0</v>
      </c>
      <c r="K24" s="373">
        <v>2</v>
      </c>
      <c r="L24" s="373">
        <v>0</v>
      </c>
      <c r="M24" s="378"/>
      <c r="N24" s="379"/>
      <c r="O24" s="358"/>
      <c r="P24" s="359"/>
      <c r="Q24" s="375">
        <f>E24</f>
        <v>4</v>
      </c>
      <c r="R24" s="311"/>
      <c r="S24" s="315"/>
    </row>
    <row r="25" spans="1:19" ht="16.2" thickBot="1" x14ac:dyDescent="0.35">
      <c r="A25" s="310"/>
      <c r="B25" s="376" t="s">
        <v>29</v>
      </c>
      <c r="C25" s="371" t="s">
        <v>30</v>
      </c>
      <c r="D25" s="372" t="s">
        <v>21</v>
      </c>
      <c r="E25" s="363">
        <f t="shared" si="2"/>
        <v>13</v>
      </c>
      <c r="F25" s="363">
        <f t="shared" si="2"/>
        <v>262</v>
      </c>
      <c r="G25" s="373">
        <v>0</v>
      </c>
      <c r="H25" s="373">
        <v>3</v>
      </c>
      <c r="I25" s="373">
        <v>7</v>
      </c>
      <c r="J25" s="373">
        <v>91</v>
      </c>
      <c r="K25" s="373">
        <v>6</v>
      </c>
      <c r="L25" s="380">
        <v>165</v>
      </c>
      <c r="M25" s="381">
        <v>0</v>
      </c>
      <c r="N25" s="382">
        <v>3</v>
      </c>
      <c r="O25" s="367">
        <v>0</v>
      </c>
      <c r="P25" s="368">
        <v>0</v>
      </c>
      <c r="Q25" s="359"/>
      <c r="R25" s="311"/>
      <c r="S25" s="315"/>
    </row>
    <row r="26" spans="1:19" ht="15" thickBot="1" x14ac:dyDescent="0.35">
      <c r="A26" s="369"/>
      <c r="B26" s="376"/>
      <c r="C26" s="371"/>
      <c r="D26" s="372" t="s">
        <v>22</v>
      </c>
      <c r="E26" s="363">
        <f t="shared" si="2"/>
        <v>130</v>
      </c>
      <c r="F26" s="363">
        <f t="shared" si="2"/>
        <v>7860</v>
      </c>
      <c r="G26" s="373">
        <v>0</v>
      </c>
      <c r="H26" s="373">
        <v>90</v>
      </c>
      <c r="I26" s="373">
        <v>70</v>
      </c>
      <c r="J26" s="373">
        <v>2730</v>
      </c>
      <c r="K26" s="373">
        <v>60</v>
      </c>
      <c r="L26" s="380">
        <v>4950</v>
      </c>
      <c r="M26" s="373">
        <v>0</v>
      </c>
      <c r="N26" s="383">
        <v>90</v>
      </c>
      <c r="O26" s="358"/>
      <c r="P26" s="359"/>
      <c r="Q26" s="375">
        <f>((E25*10)+(F25*30))/100</f>
        <v>79.900000000000006</v>
      </c>
      <c r="R26" s="324"/>
      <c r="S26" s="315"/>
    </row>
    <row r="27" spans="1:19" ht="16.2" thickBot="1" x14ac:dyDescent="0.35">
      <c r="A27" s="310"/>
      <c r="B27" s="376"/>
      <c r="C27" s="371" t="s">
        <v>31</v>
      </c>
      <c r="D27" s="372" t="s">
        <v>21</v>
      </c>
      <c r="E27" s="363">
        <f t="shared" si="2"/>
        <v>0</v>
      </c>
      <c r="F27" s="363">
        <f t="shared" si="2"/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80">
        <v>0</v>
      </c>
      <c r="M27" s="380">
        <v>0</v>
      </c>
      <c r="N27" s="380">
        <v>0</v>
      </c>
      <c r="O27" s="367">
        <v>0</v>
      </c>
      <c r="P27" s="368">
        <v>0</v>
      </c>
      <c r="Q27" s="359"/>
      <c r="R27" s="311"/>
      <c r="S27" s="315"/>
    </row>
    <row r="28" spans="1:19" ht="16.2" thickBot="1" x14ac:dyDescent="0.35">
      <c r="A28" s="369"/>
      <c r="B28" s="376"/>
      <c r="C28" s="371"/>
      <c r="D28" s="372" t="s">
        <v>22</v>
      </c>
      <c r="E28" s="363">
        <f t="shared" si="2"/>
        <v>0</v>
      </c>
      <c r="F28" s="363">
        <f t="shared" si="2"/>
        <v>0</v>
      </c>
      <c r="G28" s="373">
        <v>0</v>
      </c>
      <c r="H28" s="373">
        <v>0</v>
      </c>
      <c r="I28" s="373">
        <v>0</v>
      </c>
      <c r="J28" s="373">
        <v>0</v>
      </c>
      <c r="K28" s="373">
        <v>0</v>
      </c>
      <c r="L28" s="380">
        <v>0</v>
      </c>
      <c r="M28" s="380">
        <v>0</v>
      </c>
      <c r="N28" s="380">
        <v>0</v>
      </c>
      <c r="O28" s="384"/>
      <c r="P28" s="359"/>
      <c r="Q28" s="375">
        <f>((E27*10)+(F27*30))/100</f>
        <v>0</v>
      </c>
      <c r="R28" s="311"/>
      <c r="S28" s="315"/>
    </row>
    <row r="29" spans="1:19" ht="15" thickBot="1" x14ac:dyDescent="0.35">
      <c r="A29" s="310"/>
      <c r="B29" s="370" t="s">
        <v>32</v>
      </c>
      <c r="C29" s="371"/>
      <c r="D29" s="372" t="s">
        <v>21</v>
      </c>
      <c r="E29" s="363">
        <f t="shared" si="2"/>
        <v>0</v>
      </c>
      <c r="F29" s="363">
        <f t="shared" si="2"/>
        <v>0</v>
      </c>
      <c r="G29" s="373">
        <v>0</v>
      </c>
      <c r="H29" s="373">
        <v>0</v>
      </c>
      <c r="I29" s="373">
        <v>0</v>
      </c>
      <c r="J29" s="373">
        <v>0</v>
      </c>
      <c r="K29" s="373">
        <v>0</v>
      </c>
      <c r="L29" s="373">
        <v>0</v>
      </c>
      <c r="M29" s="385"/>
      <c r="N29" s="386"/>
      <c r="O29" s="367">
        <v>0</v>
      </c>
      <c r="P29" s="368">
        <v>0</v>
      </c>
      <c r="Q29" s="375"/>
      <c r="R29" s="387"/>
      <c r="S29" s="315"/>
    </row>
    <row r="30" spans="1:19" ht="16.2" thickBot="1" x14ac:dyDescent="0.35">
      <c r="A30" s="310"/>
      <c r="B30" s="370" t="s">
        <v>33</v>
      </c>
      <c r="C30" s="371"/>
      <c r="D30" s="372" t="s">
        <v>21</v>
      </c>
      <c r="E30" s="363">
        <f t="shared" si="2"/>
        <v>0</v>
      </c>
      <c r="F30" s="363">
        <f t="shared" si="2"/>
        <v>0</v>
      </c>
      <c r="G30" s="373">
        <v>0</v>
      </c>
      <c r="H30" s="373">
        <v>0</v>
      </c>
      <c r="I30" s="373">
        <v>0</v>
      </c>
      <c r="J30" s="373">
        <v>0</v>
      </c>
      <c r="K30" s="373">
        <v>0</v>
      </c>
      <c r="L30" s="373">
        <v>0</v>
      </c>
      <c r="M30" s="388"/>
      <c r="N30" s="374"/>
      <c r="O30" s="367">
        <v>0</v>
      </c>
      <c r="P30" s="368">
        <v>0</v>
      </c>
      <c r="Q30" s="375"/>
      <c r="R30" s="311"/>
      <c r="S30" s="315"/>
    </row>
    <row r="31" spans="1:19" ht="16.2" thickBot="1" x14ac:dyDescent="0.35">
      <c r="A31" s="310"/>
      <c r="B31" s="370" t="s">
        <v>34</v>
      </c>
      <c r="C31" s="371"/>
      <c r="D31" s="372" t="s">
        <v>21</v>
      </c>
      <c r="E31" s="363">
        <f t="shared" si="2"/>
        <v>0</v>
      </c>
      <c r="F31" s="363">
        <f t="shared" si="2"/>
        <v>0</v>
      </c>
      <c r="G31" s="373">
        <v>0</v>
      </c>
      <c r="H31" s="373">
        <v>0</v>
      </c>
      <c r="I31" s="373">
        <v>0</v>
      </c>
      <c r="J31" s="373">
        <v>0</v>
      </c>
      <c r="K31" s="373">
        <v>0</v>
      </c>
      <c r="L31" s="380">
        <v>0</v>
      </c>
      <c r="M31" s="388"/>
      <c r="N31" s="374"/>
      <c r="O31" s="367">
        <v>0</v>
      </c>
      <c r="P31" s="368">
        <v>0</v>
      </c>
      <c r="Q31" s="375">
        <f>F31</f>
        <v>0</v>
      </c>
      <c r="R31" s="311"/>
      <c r="S31" s="315"/>
    </row>
    <row r="32" spans="1:19" ht="15" thickBot="1" x14ac:dyDescent="0.35">
      <c r="A32" s="310"/>
      <c r="B32" s="370" t="s">
        <v>35</v>
      </c>
      <c r="C32" s="389" t="s">
        <v>36</v>
      </c>
      <c r="D32" s="372" t="s">
        <v>21</v>
      </c>
      <c r="E32" s="363">
        <f t="shared" si="2"/>
        <v>0</v>
      </c>
      <c r="F32" s="363">
        <f t="shared" si="2"/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380">
        <v>0</v>
      </c>
      <c r="M32" s="388"/>
      <c r="N32" s="374"/>
      <c r="O32" s="367">
        <v>0</v>
      </c>
      <c r="P32" s="368">
        <v>0</v>
      </c>
      <c r="Q32" s="375">
        <f>(E32+F32+E33+F33+E34+F34)/6</f>
        <v>0</v>
      </c>
      <c r="R32" s="390"/>
      <c r="S32" s="315"/>
    </row>
    <row r="33" spans="1:19" ht="16.2" thickBot="1" x14ac:dyDescent="0.35">
      <c r="A33" s="310"/>
      <c r="B33" s="370"/>
      <c r="C33" s="389" t="s">
        <v>37</v>
      </c>
      <c r="D33" s="372" t="s">
        <v>21</v>
      </c>
      <c r="E33" s="363">
        <f t="shared" si="2"/>
        <v>0</v>
      </c>
      <c r="F33" s="363">
        <f t="shared" si="2"/>
        <v>0</v>
      </c>
      <c r="G33" s="373">
        <v>0</v>
      </c>
      <c r="H33" s="373">
        <v>0</v>
      </c>
      <c r="I33" s="373">
        <v>0</v>
      </c>
      <c r="J33" s="373">
        <v>0</v>
      </c>
      <c r="K33" s="373">
        <v>0</v>
      </c>
      <c r="L33" s="380">
        <v>0</v>
      </c>
      <c r="M33" s="388"/>
      <c r="N33" s="374"/>
      <c r="O33" s="367">
        <v>0</v>
      </c>
      <c r="P33" s="368">
        <v>0</v>
      </c>
      <c r="Q33" s="375"/>
      <c r="R33" s="311"/>
      <c r="S33" s="315"/>
    </row>
    <row r="34" spans="1:19" ht="16.2" thickBot="1" x14ac:dyDescent="0.35">
      <c r="A34" s="310"/>
      <c r="B34" s="391"/>
      <c r="C34" s="392" t="s">
        <v>38</v>
      </c>
      <c r="D34" s="356" t="s">
        <v>21</v>
      </c>
      <c r="E34" s="363">
        <f t="shared" si="2"/>
        <v>0</v>
      </c>
      <c r="F34" s="363">
        <f t="shared" si="2"/>
        <v>0</v>
      </c>
      <c r="G34" s="393">
        <v>0</v>
      </c>
      <c r="H34" s="393">
        <v>0</v>
      </c>
      <c r="I34" s="393">
        <v>0</v>
      </c>
      <c r="J34" s="393">
        <v>0</v>
      </c>
      <c r="K34" s="393">
        <v>0</v>
      </c>
      <c r="L34" s="394">
        <v>0</v>
      </c>
      <c r="M34" s="395"/>
      <c r="N34" s="396"/>
      <c r="O34" s="367">
        <v>0</v>
      </c>
      <c r="P34" s="397">
        <v>0</v>
      </c>
      <c r="Q34" s="375"/>
      <c r="R34" s="311"/>
      <c r="S34" s="315"/>
    </row>
    <row r="35" spans="1:19" ht="15" thickBot="1" x14ac:dyDescent="0.35">
      <c r="A35" s="310"/>
      <c r="B35" s="398"/>
      <c r="C35" s="398"/>
      <c r="D35" s="312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67"/>
      <c r="P35" s="390"/>
      <c r="Q35" s="390"/>
      <c r="R35" s="390"/>
      <c r="S35" s="315"/>
    </row>
    <row r="36" spans="1:19" ht="15.6" x14ac:dyDescent="0.3">
      <c r="A36" s="310"/>
      <c r="B36" s="311"/>
      <c r="C36" s="311"/>
      <c r="D36" s="399" t="s">
        <v>39</v>
      </c>
      <c r="E36" s="400"/>
      <c r="F36" s="399" t="s">
        <v>40</v>
      </c>
      <c r="G36" s="333"/>
      <c r="H36" s="400" t="s">
        <v>41</v>
      </c>
      <c r="I36" s="400"/>
      <c r="J36" s="333"/>
      <c r="K36" s="311"/>
      <c r="L36" s="311"/>
      <c r="M36" s="401" t="s">
        <v>42</v>
      </c>
      <c r="N36" s="402"/>
      <c r="O36" s="403" t="s">
        <v>43</v>
      </c>
      <c r="P36" s="311"/>
      <c r="Q36" s="311"/>
      <c r="R36" s="311"/>
      <c r="S36" s="315"/>
    </row>
    <row r="37" spans="1:19" ht="16.2" thickBot="1" x14ac:dyDescent="0.35">
      <c r="A37" s="310"/>
      <c r="B37" s="311"/>
      <c r="C37" s="311"/>
      <c r="D37" s="404"/>
      <c r="E37" s="405"/>
      <c r="F37" s="404"/>
      <c r="G37" s="345"/>
      <c r="H37" s="405"/>
      <c r="I37" s="405"/>
      <c r="J37" s="345"/>
      <c r="K37" s="311"/>
      <c r="L37" s="311"/>
      <c r="M37" s="406" t="s">
        <v>44</v>
      </c>
      <c r="N37" s="372"/>
      <c r="O37" s="373">
        <v>2</v>
      </c>
      <c r="P37" s="311"/>
      <c r="Q37" s="311"/>
      <c r="R37" s="311"/>
      <c r="S37" s="315"/>
    </row>
    <row r="38" spans="1:19" ht="29.4" thickBot="1" x14ac:dyDescent="0.35">
      <c r="A38" s="310"/>
      <c r="B38" s="311"/>
      <c r="C38" s="311"/>
      <c r="D38" s="407" t="s">
        <v>21</v>
      </c>
      <c r="E38" s="408" t="s">
        <v>22</v>
      </c>
      <c r="F38" s="409" t="s">
        <v>43</v>
      </c>
      <c r="G38" s="410" t="s">
        <v>45</v>
      </c>
      <c r="H38" s="411" t="s">
        <v>46</v>
      </c>
      <c r="I38" s="412" t="s">
        <v>47</v>
      </c>
      <c r="J38" s="413" t="s">
        <v>48</v>
      </c>
      <c r="K38" s="311"/>
      <c r="L38" s="311"/>
      <c r="M38" s="414" t="s">
        <v>49</v>
      </c>
      <c r="N38" s="393"/>
      <c r="O38" s="373">
        <v>1</v>
      </c>
      <c r="P38" s="311"/>
      <c r="Q38" s="311"/>
      <c r="R38" s="311"/>
      <c r="S38" s="315"/>
    </row>
    <row r="39" spans="1:19" ht="16.2" thickBot="1" x14ac:dyDescent="0.35">
      <c r="A39" s="310"/>
      <c r="B39" s="311"/>
      <c r="C39" s="311"/>
      <c r="D39" s="415">
        <v>0</v>
      </c>
      <c r="E39" s="416">
        <v>0</v>
      </c>
      <c r="F39" s="416">
        <v>9</v>
      </c>
      <c r="G39" s="417">
        <v>166</v>
      </c>
      <c r="H39" s="418">
        <v>1</v>
      </c>
      <c r="I39" s="419">
        <v>0</v>
      </c>
      <c r="J39" s="420">
        <v>0</v>
      </c>
      <c r="K39" s="311"/>
      <c r="L39" s="311"/>
      <c r="M39" s="311"/>
      <c r="N39" s="311"/>
      <c r="O39" s="311"/>
      <c r="P39" s="311"/>
      <c r="Q39" s="311"/>
      <c r="R39" s="311"/>
      <c r="S39" s="315"/>
    </row>
    <row r="40" spans="1:19" ht="16.2" thickBot="1" x14ac:dyDescent="0.35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5"/>
    </row>
    <row r="41" spans="1:19" ht="16.2" thickBot="1" x14ac:dyDescent="0.35">
      <c r="A41" s="310"/>
      <c r="B41" s="421" t="s">
        <v>50</v>
      </c>
      <c r="C41" s="422"/>
      <c r="D41" s="423" t="s">
        <v>51</v>
      </c>
      <c r="E41" s="424"/>
      <c r="F41" s="425" t="s">
        <v>52</v>
      </c>
      <c r="G41" s="426"/>
      <c r="H41" s="424" t="s">
        <v>53</v>
      </c>
      <c r="I41" s="424"/>
      <c r="J41" s="423" t="s">
        <v>54</v>
      </c>
      <c r="K41" s="427"/>
      <c r="L41" s="311"/>
      <c r="M41" s="311"/>
      <c r="N41" s="311"/>
      <c r="O41" s="311"/>
      <c r="P41" s="311"/>
      <c r="Q41" s="311"/>
      <c r="R41" s="311"/>
      <c r="S41" s="315"/>
    </row>
    <row r="42" spans="1:19" ht="16.2" thickBot="1" x14ac:dyDescent="0.35">
      <c r="A42" s="310"/>
      <c r="B42" s="428"/>
      <c r="C42" s="429"/>
      <c r="D42" s="430" t="s">
        <v>55</v>
      </c>
      <c r="E42" s="431" t="s">
        <v>56</v>
      </c>
      <c r="F42" s="432" t="s">
        <v>55</v>
      </c>
      <c r="G42" s="431" t="s">
        <v>56</v>
      </c>
      <c r="H42" s="433" t="s">
        <v>55</v>
      </c>
      <c r="I42" s="434" t="s">
        <v>56</v>
      </c>
      <c r="J42" s="430" t="s">
        <v>55</v>
      </c>
      <c r="K42" s="435" t="s">
        <v>56</v>
      </c>
      <c r="L42" s="436"/>
      <c r="M42" s="311"/>
      <c r="N42" s="311"/>
      <c r="O42" s="437" t="s">
        <v>57</v>
      </c>
      <c r="P42" s="437"/>
      <c r="Q42" s="438">
        <f>SUM(Q43:Q44)</f>
        <v>3</v>
      </c>
      <c r="R42" s="311"/>
      <c r="S42" s="315"/>
    </row>
    <row r="43" spans="1:19" ht="16.2" thickBot="1" x14ac:dyDescent="0.35">
      <c r="A43" s="310"/>
      <c r="B43" s="439" t="s">
        <v>58</v>
      </c>
      <c r="C43" s="440"/>
      <c r="D43" s="441">
        <v>1</v>
      </c>
      <c r="E43" s="364">
        <v>1</v>
      </c>
      <c r="F43" s="364">
        <v>59</v>
      </c>
      <c r="G43" s="364">
        <v>0</v>
      </c>
      <c r="H43" s="364">
        <v>69</v>
      </c>
      <c r="I43" s="442">
        <v>2</v>
      </c>
      <c r="J43" s="443">
        <f>D43+F43+H43</f>
        <v>129</v>
      </c>
      <c r="K43" s="443">
        <f>E43+G43+I43</f>
        <v>3</v>
      </c>
      <c r="L43" s="436"/>
      <c r="M43" s="311"/>
      <c r="N43" s="312"/>
      <c r="O43" s="444" t="s">
        <v>59</v>
      </c>
      <c r="P43" s="444"/>
      <c r="Q43" s="445">
        <v>0</v>
      </c>
      <c r="R43" s="312"/>
      <c r="S43" s="315"/>
    </row>
    <row r="44" spans="1:19" ht="16.2" thickBot="1" x14ac:dyDescent="0.35">
      <c r="A44" s="310"/>
      <c r="B44" s="446" t="s">
        <v>60</v>
      </c>
      <c r="C44" s="447"/>
      <c r="D44" s="448"/>
      <c r="E44" s="449"/>
      <c r="F44" s="450">
        <v>0</v>
      </c>
      <c r="G44" s="450">
        <v>0</v>
      </c>
      <c r="H44" s="450">
        <v>1</v>
      </c>
      <c r="I44" s="451">
        <v>0</v>
      </c>
      <c r="J44" s="443">
        <f>D44+F44+H44</f>
        <v>1</v>
      </c>
      <c r="K44" s="443">
        <f>E44+G44+I44</f>
        <v>0</v>
      </c>
      <c r="L44" s="436"/>
      <c r="M44" s="311"/>
      <c r="N44" s="312"/>
      <c r="O44" s="444" t="s">
        <v>61</v>
      </c>
      <c r="P44" s="444"/>
      <c r="Q44" s="445">
        <v>3</v>
      </c>
      <c r="R44" s="312"/>
      <c r="S44" s="315"/>
    </row>
    <row r="45" spans="1:19" ht="16.2" thickBot="1" x14ac:dyDescent="0.35">
      <c r="A45" s="310"/>
      <c r="B45" s="452" t="s">
        <v>11</v>
      </c>
      <c r="C45" s="453"/>
      <c r="D45" s="454">
        <f>D43</f>
        <v>1</v>
      </c>
      <c r="E45" s="454">
        <f>E43</f>
        <v>1</v>
      </c>
      <c r="F45" s="455">
        <f t="shared" ref="F45:K45" si="3">F43+F44</f>
        <v>59</v>
      </c>
      <c r="G45" s="455">
        <f t="shared" si="3"/>
        <v>0</v>
      </c>
      <c r="H45" s="455">
        <f t="shared" si="3"/>
        <v>70</v>
      </c>
      <c r="I45" s="455">
        <f t="shared" si="3"/>
        <v>2</v>
      </c>
      <c r="J45" s="455">
        <f t="shared" si="3"/>
        <v>130</v>
      </c>
      <c r="K45" s="455">
        <f t="shared" si="3"/>
        <v>3</v>
      </c>
      <c r="L45" s="436"/>
      <c r="M45" s="311"/>
      <c r="N45" s="312"/>
      <c r="O45" s="312"/>
      <c r="P45" s="312"/>
      <c r="Q45" s="312"/>
      <c r="R45" s="312"/>
      <c r="S45" s="315"/>
    </row>
    <row r="46" spans="1:19" ht="16.2" thickBot="1" x14ac:dyDescent="0.35">
      <c r="A46" s="310"/>
      <c r="B46" s="439" t="s">
        <v>62</v>
      </c>
      <c r="C46" s="440"/>
      <c r="D46" s="312">
        <v>3</v>
      </c>
      <c r="E46" s="381">
        <v>0</v>
      </c>
      <c r="F46" s="381">
        <v>75</v>
      </c>
      <c r="G46" s="381">
        <v>0</v>
      </c>
      <c r="H46" s="381">
        <v>108</v>
      </c>
      <c r="I46" s="456">
        <v>1</v>
      </c>
      <c r="J46" s="443">
        <f>D46+F46+H46</f>
        <v>186</v>
      </c>
      <c r="K46" s="443">
        <f>E46+G46+I46</f>
        <v>1</v>
      </c>
      <c r="L46" s="436"/>
      <c r="M46" s="311"/>
      <c r="N46" s="312"/>
      <c r="O46" s="312"/>
      <c r="P46" s="312"/>
      <c r="Q46" s="312"/>
      <c r="R46" s="312"/>
      <c r="S46" s="315"/>
    </row>
    <row r="47" spans="1:19" ht="16.2" thickBot="1" x14ac:dyDescent="0.35">
      <c r="A47" s="310"/>
      <c r="B47" s="457" t="s">
        <v>63</v>
      </c>
      <c r="C47" s="458"/>
      <c r="D47" s="459">
        <v>0</v>
      </c>
      <c r="E47" s="460">
        <v>0</v>
      </c>
      <c r="F47" s="393">
        <v>1</v>
      </c>
      <c r="G47" s="393">
        <v>0</v>
      </c>
      <c r="H47" s="393">
        <v>2</v>
      </c>
      <c r="I47" s="394">
        <v>1</v>
      </c>
      <c r="J47" s="443">
        <f>D47+F47+H47</f>
        <v>3</v>
      </c>
      <c r="K47" s="443">
        <f>E47+G47+I47</f>
        <v>1</v>
      </c>
      <c r="L47" s="436" t="s">
        <v>64</v>
      </c>
      <c r="M47" s="311"/>
      <c r="N47" s="461"/>
      <c r="O47" s="461"/>
      <c r="P47" s="461"/>
      <c r="Q47" s="462"/>
      <c r="R47" s="462"/>
      <c r="S47" s="315"/>
    </row>
    <row r="48" spans="1:19" ht="16.2" thickBot="1" x14ac:dyDescent="0.35">
      <c r="A48" s="310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5"/>
    </row>
    <row r="49" spans="1:19" ht="16.2" thickBot="1" x14ac:dyDescent="0.35">
      <c r="A49" s="310"/>
      <c r="B49" s="463" t="s">
        <v>65</v>
      </c>
      <c r="C49" s="464"/>
      <c r="D49" s="464"/>
      <c r="E49" s="464"/>
      <c r="F49" s="464"/>
      <c r="G49" s="465"/>
      <c r="H49" s="466" t="s">
        <v>43</v>
      </c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5"/>
    </row>
    <row r="50" spans="1:19" ht="16.2" thickBot="1" x14ac:dyDescent="0.35">
      <c r="A50" s="310"/>
      <c r="B50" s="467" t="s">
        <v>66</v>
      </c>
      <c r="C50" s="468"/>
      <c r="D50" s="468"/>
      <c r="E50" s="468"/>
      <c r="F50" s="468"/>
      <c r="G50" s="469"/>
      <c r="H50" s="470">
        <v>31</v>
      </c>
      <c r="I50" s="311"/>
      <c r="J50" s="471" t="s">
        <v>67</v>
      </c>
      <c r="K50" s="471"/>
      <c r="L50" s="471"/>
      <c r="M50" s="471"/>
      <c r="N50" s="472" t="s">
        <v>43</v>
      </c>
      <c r="O50" s="311"/>
      <c r="P50" s="311"/>
      <c r="Q50" s="311"/>
      <c r="R50" s="311"/>
      <c r="S50" s="315"/>
    </row>
    <row r="51" spans="1:19" ht="16.2" thickBot="1" x14ac:dyDescent="0.35">
      <c r="A51" s="310"/>
      <c r="B51" s="473" t="s">
        <v>68</v>
      </c>
      <c r="C51" s="474"/>
      <c r="D51" s="474"/>
      <c r="E51" s="474"/>
      <c r="F51" s="474"/>
      <c r="G51" s="475"/>
      <c r="H51" s="470">
        <v>31</v>
      </c>
      <c r="I51" s="311"/>
      <c r="J51" s="476" t="s">
        <v>69</v>
      </c>
      <c r="K51" s="476"/>
      <c r="L51" s="476"/>
      <c r="M51" s="476"/>
      <c r="N51" s="477">
        <v>28</v>
      </c>
      <c r="O51" s="311"/>
      <c r="P51" s="311"/>
      <c r="Q51" s="311"/>
      <c r="R51" s="311"/>
      <c r="S51" s="315"/>
    </row>
    <row r="52" spans="1:19" ht="16.2" thickBot="1" x14ac:dyDescent="0.35">
      <c r="A52" s="310"/>
      <c r="B52" s="473" t="s">
        <v>70</v>
      </c>
      <c r="C52" s="474"/>
      <c r="D52" s="474"/>
      <c r="E52" s="474"/>
      <c r="F52" s="474"/>
      <c r="G52" s="475"/>
      <c r="H52" s="470">
        <v>28</v>
      </c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5"/>
    </row>
    <row r="53" spans="1:19" ht="15.6" x14ac:dyDescent="0.3">
      <c r="A53" s="310"/>
      <c r="B53" s="473" t="s">
        <v>71</v>
      </c>
      <c r="C53" s="474"/>
      <c r="D53" s="474"/>
      <c r="E53" s="474"/>
      <c r="F53" s="474"/>
      <c r="G53" s="475"/>
      <c r="H53" s="368">
        <v>0</v>
      </c>
      <c r="I53" s="311"/>
      <c r="J53" s="311"/>
      <c r="K53" s="478" t="s">
        <v>72</v>
      </c>
      <c r="L53" s="478"/>
      <c r="M53" s="478"/>
      <c r="N53" s="351"/>
      <c r="O53" s="311"/>
      <c r="P53" s="311"/>
      <c r="Q53" s="311"/>
      <c r="R53" s="311"/>
      <c r="S53" s="315"/>
    </row>
    <row r="54" spans="1:19" ht="16.2" thickBot="1" x14ac:dyDescent="0.35">
      <c r="A54" s="310"/>
      <c r="B54" s="473" t="s">
        <v>73</v>
      </c>
      <c r="C54" s="474"/>
      <c r="D54" s="474"/>
      <c r="E54" s="474"/>
      <c r="F54" s="474"/>
      <c r="G54" s="475"/>
      <c r="H54" s="368"/>
      <c r="I54" s="311"/>
      <c r="J54" s="311"/>
      <c r="K54" s="479" t="s">
        <v>74</v>
      </c>
      <c r="L54" s="479"/>
      <c r="M54" s="479"/>
      <c r="N54" s="480"/>
      <c r="O54" s="311"/>
      <c r="P54" s="311"/>
      <c r="Q54" s="311"/>
      <c r="R54" s="311"/>
      <c r="S54" s="315"/>
    </row>
    <row r="55" spans="1:19" ht="16.2" thickBot="1" x14ac:dyDescent="0.35">
      <c r="A55" s="310"/>
      <c r="B55" s="481" t="s">
        <v>75</v>
      </c>
      <c r="C55" s="482"/>
      <c r="D55" s="482"/>
      <c r="E55" s="482"/>
      <c r="F55" s="482"/>
      <c r="G55" s="483"/>
      <c r="H55" s="368">
        <v>0</v>
      </c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5"/>
    </row>
    <row r="56" spans="1:19" ht="15" thickBot="1" x14ac:dyDescent="0.35">
      <c r="A56" s="484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6"/>
    </row>
  </sheetData>
  <mergeCells count="56">
    <mergeCell ref="B52:G52"/>
    <mergeCell ref="B53:G53"/>
    <mergeCell ref="K53:M53"/>
    <mergeCell ref="B54:G54"/>
    <mergeCell ref="K54:M54"/>
    <mergeCell ref="B55:G55"/>
    <mergeCell ref="B46:C46"/>
    <mergeCell ref="B47:C47"/>
    <mergeCell ref="B49:G49"/>
    <mergeCell ref="B50:G50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H36:J37"/>
    <mergeCell ref="M36:N36"/>
    <mergeCell ref="B41:C42"/>
    <mergeCell ref="D41:E41"/>
    <mergeCell ref="F41:G41"/>
    <mergeCell ref="H41:I41"/>
    <mergeCell ref="J41:K41"/>
    <mergeCell ref="B29:C29"/>
    <mergeCell ref="B30:C30"/>
    <mergeCell ref="B31:C31"/>
    <mergeCell ref="B32:B34"/>
    <mergeCell ref="D36:E37"/>
    <mergeCell ref="F36:G37"/>
    <mergeCell ref="B17:B24"/>
    <mergeCell ref="C17:C18"/>
    <mergeCell ref="C19:C20"/>
    <mergeCell ref="C21:C22"/>
    <mergeCell ref="C23:C24"/>
    <mergeCell ref="B25:B28"/>
    <mergeCell ref="C25:C26"/>
    <mergeCell ref="C27:C28"/>
    <mergeCell ref="M10:N11"/>
    <mergeCell ref="O10:O12"/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CE24-BB7E-490F-B0C6-E2E13BDA2201}">
  <dimension ref="A1:S56"/>
  <sheetViews>
    <sheetView workbookViewId="0">
      <selection sqref="A1:XFD1048576"/>
    </sheetView>
  </sheetViews>
  <sheetFormatPr baseColWidth="10" defaultColWidth="11.109375" defaultRowHeight="14.25" customHeight="1" x14ac:dyDescent="0.3"/>
  <cols>
    <col min="1" max="19" width="11.109375" style="487"/>
  </cols>
  <sheetData>
    <row r="1" spans="1:19" ht="14.4" x14ac:dyDescent="0.3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/>
    </row>
    <row r="2" spans="1:19" ht="21" x14ac:dyDescent="0.3">
      <c r="A2" s="304" t="s">
        <v>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</row>
    <row r="3" spans="1:19" ht="18" x14ac:dyDescent="0.3">
      <c r="A3" s="307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9"/>
    </row>
    <row r="4" spans="1:19" ht="15.6" x14ac:dyDescent="0.3">
      <c r="A4" s="310"/>
      <c r="B4" s="311"/>
      <c r="C4" s="311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 t="s">
        <v>2</v>
      </c>
      <c r="Q4" s="314"/>
      <c r="R4" s="311"/>
      <c r="S4" s="315"/>
    </row>
    <row r="5" spans="1:19" ht="25.8" x14ac:dyDescent="0.3">
      <c r="A5" s="316" t="s">
        <v>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8"/>
    </row>
    <row r="6" spans="1:19" ht="15.6" x14ac:dyDescent="0.3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5"/>
    </row>
    <row r="7" spans="1:19" ht="15.6" x14ac:dyDescent="0.3">
      <c r="A7" s="310"/>
      <c r="B7" s="319"/>
      <c r="C7" s="319"/>
      <c r="D7" s="320" t="s">
        <v>4</v>
      </c>
      <c r="E7" s="321" t="s">
        <v>77</v>
      </c>
      <c r="F7" s="319"/>
      <c r="G7" s="319"/>
      <c r="H7" s="319"/>
      <c r="I7" s="319"/>
      <c r="J7" s="311"/>
      <c r="K7" s="311"/>
      <c r="L7" s="311"/>
      <c r="M7" s="311"/>
      <c r="N7" s="311"/>
      <c r="O7" s="319" t="s">
        <v>5</v>
      </c>
      <c r="P7" s="322" t="s">
        <v>81</v>
      </c>
      <c r="Q7" s="323" t="s">
        <v>6</v>
      </c>
      <c r="R7" s="311"/>
      <c r="S7" s="315"/>
    </row>
    <row r="8" spans="1:19" ht="14.4" x14ac:dyDescent="0.3">
      <c r="A8" s="310"/>
      <c r="B8" s="324"/>
      <c r="C8" s="325"/>
      <c r="D8" s="326" t="s">
        <v>7</v>
      </c>
      <c r="E8" s="320"/>
      <c r="F8" s="324"/>
      <c r="G8" s="324"/>
      <c r="H8" s="324"/>
      <c r="I8" s="324"/>
      <c r="J8" s="324"/>
      <c r="K8" s="324"/>
      <c r="L8" s="324"/>
      <c r="M8" s="324"/>
      <c r="N8" s="324"/>
      <c r="O8" s="320" t="s">
        <v>8</v>
      </c>
      <c r="P8" s="327">
        <v>2024</v>
      </c>
      <c r="Q8" s="324"/>
      <c r="R8" s="324"/>
      <c r="S8" s="328"/>
    </row>
    <row r="9" spans="1:19" ht="15" thickBot="1" x14ac:dyDescent="0.35">
      <c r="A9" s="310"/>
      <c r="B9" s="324"/>
      <c r="C9" s="325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8"/>
    </row>
    <row r="10" spans="1:19" ht="15.6" x14ac:dyDescent="0.3">
      <c r="A10" s="310"/>
      <c r="B10" s="329" t="s">
        <v>9</v>
      </c>
      <c r="C10" s="330"/>
      <c r="D10" s="330" t="s">
        <v>10</v>
      </c>
      <c r="E10" s="330" t="s">
        <v>11</v>
      </c>
      <c r="F10" s="330"/>
      <c r="G10" s="330" t="s">
        <v>12</v>
      </c>
      <c r="H10" s="330"/>
      <c r="I10" s="330" t="s">
        <v>13</v>
      </c>
      <c r="J10" s="330"/>
      <c r="K10" s="330" t="s">
        <v>14</v>
      </c>
      <c r="L10" s="330"/>
      <c r="M10" s="330" t="s">
        <v>15</v>
      </c>
      <c r="N10" s="331"/>
      <c r="O10" s="332" t="s">
        <v>16</v>
      </c>
      <c r="P10" s="333" t="s">
        <v>17</v>
      </c>
      <c r="Q10" s="333" t="s">
        <v>18</v>
      </c>
      <c r="R10" s="311"/>
      <c r="S10" s="315"/>
    </row>
    <row r="11" spans="1:19" ht="15.6" x14ac:dyDescent="0.3">
      <c r="A11" s="310"/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6"/>
      <c r="O11" s="337"/>
      <c r="P11" s="338"/>
      <c r="Q11" s="338"/>
      <c r="R11" s="311"/>
      <c r="S11" s="315"/>
    </row>
    <row r="12" spans="1:19" ht="29.4" thickBot="1" x14ac:dyDescent="0.35">
      <c r="A12" s="310"/>
      <c r="B12" s="339"/>
      <c r="C12" s="340"/>
      <c r="D12" s="340"/>
      <c r="E12" s="341" t="s">
        <v>19</v>
      </c>
      <c r="F12" s="342" t="s">
        <v>20</v>
      </c>
      <c r="G12" s="341" t="s">
        <v>19</v>
      </c>
      <c r="H12" s="342" t="s">
        <v>20</v>
      </c>
      <c r="I12" s="341" t="s">
        <v>19</v>
      </c>
      <c r="J12" s="342" t="s">
        <v>20</v>
      </c>
      <c r="K12" s="341" t="s">
        <v>19</v>
      </c>
      <c r="L12" s="342" t="s">
        <v>20</v>
      </c>
      <c r="M12" s="341" t="s">
        <v>19</v>
      </c>
      <c r="N12" s="343" t="s">
        <v>20</v>
      </c>
      <c r="O12" s="344"/>
      <c r="P12" s="345"/>
      <c r="Q12" s="345"/>
      <c r="R12" s="311"/>
      <c r="S12" s="315"/>
    </row>
    <row r="13" spans="1:19" ht="16.2" thickBot="1" x14ac:dyDescent="0.35">
      <c r="A13" s="310"/>
      <c r="B13" s="346" t="s">
        <v>11</v>
      </c>
      <c r="C13" s="347"/>
      <c r="D13" s="348" t="s">
        <v>21</v>
      </c>
      <c r="E13" s="349">
        <f t="shared" ref="E13:O13" si="0">SUM(E15,E17,E19,E21,E23,E25,E27,E29,E30,E31,E32,E33,E34)</f>
        <v>152</v>
      </c>
      <c r="F13" s="349">
        <f t="shared" si="0"/>
        <v>855</v>
      </c>
      <c r="G13" s="350">
        <f t="shared" si="0"/>
        <v>3</v>
      </c>
      <c r="H13" s="350">
        <f t="shared" si="0"/>
        <v>8</v>
      </c>
      <c r="I13" s="350">
        <f t="shared" si="0"/>
        <v>81</v>
      </c>
      <c r="J13" s="350">
        <f t="shared" si="0"/>
        <v>358</v>
      </c>
      <c r="K13" s="350">
        <f t="shared" si="0"/>
        <v>68</v>
      </c>
      <c r="L13" s="350">
        <f t="shared" si="0"/>
        <v>485</v>
      </c>
      <c r="M13" s="350">
        <f t="shared" si="0"/>
        <v>0</v>
      </c>
      <c r="N13" s="350">
        <f t="shared" si="0"/>
        <v>4</v>
      </c>
      <c r="O13" s="351">
        <f t="shared" si="0"/>
        <v>0</v>
      </c>
      <c r="P13" s="352">
        <f>(P15+P17+P19+P21+P23+P25+P27+P29+P30+P31+P33+P32+P34)</f>
        <v>0</v>
      </c>
      <c r="Q13" s="353">
        <f>Q16+Q18+Q20+Q22+Q24+Q26+Q28+Q29+Q30+Q31+Q32+Q33+Q34</f>
        <v>264.2717948717949</v>
      </c>
      <c r="R13" s="311"/>
      <c r="S13" s="315"/>
    </row>
    <row r="14" spans="1:19" ht="16.2" thickBot="1" x14ac:dyDescent="0.35">
      <c r="A14" s="310"/>
      <c r="B14" s="354"/>
      <c r="C14" s="355"/>
      <c r="D14" s="356" t="s">
        <v>22</v>
      </c>
      <c r="E14" s="349">
        <f>SUM(E16,E18,E20,E22,E24,E26,E28,E30,E31,E32,E33,E34,E35)</f>
        <v>376</v>
      </c>
      <c r="F14" s="349">
        <f>SUM(F16,F18,F20,F22,F24,F26,F28,F30,F31,F32,F33,F34,F35)</f>
        <v>14783</v>
      </c>
      <c r="G14" s="357">
        <f t="shared" ref="G14:N14" si="1">SUM(G16,G18,G20,G22,G24,G26,G28)</f>
        <v>3</v>
      </c>
      <c r="H14" s="357">
        <f t="shared" si="1"/>
        <v>127</v>
      </c>
      <c r="I14" s="357">
        <f t="shared" si="1"/>
        <v>179</v>
      </c>
      <c r="J14" s="357">
        <f t="shared" si="1"/>
        <v>5815</v>
      </c>
      <c r="K14" s="357">
        <f t="shared" si="1"/>
        <v>193</v>
      </c>
      <c r="L14" s="357">
        <f t="shared" si="1"/>
        <v>8721</v>
      </c>
      <c r="M14" s="357">
        <f t="shared" si="1"/>
        <v>0</v>
      </c>
      <c r="N14" s="357">
        <f t="shared" si="1"/>
        <v>120</v>
      </c>
      <c r="O14" s="358"/>
      <c r="P14" s="359"/>
      <c r="Q14" s="360"/>
      <c r="R14" s="311"/>
      <c r="S14" s="315"/>
    </row>
    <row r="15" spans="1:19" ht="16.2" thickBot="1" x14ac:dyDescent="0.35">
      <c r="A15" s="310"/>
      <c r="B15" s="361" t="s">
        <v>23</v>
      </c>
      <c r="C15" s="362"/>
      <c r="D15" s="348" t="s">
        <v>21</v>
      </c>
      <c r="E15" s="363">
        <f t="shared" ref="E15:F34" si="2">G15+I15+K15+M15</f>
        <v>10</v>
      </c>
      <c r="F15" s="363">
        <f t="shared" si="2"/>
        <v>2</v>
      </c>
      <c r="G15" s="364">
        <v>0</v>
      </c>
      <c r="H15" s="364">
        <v>0</v>
      </c>
      <c r="I15" s="364">
        <v>3</v>
      </c>
      <c r="J15" s="364">
        <v>0</v>
      </c>
      <c r="K15" s="364">
        <v>7</v>
      </c>
      <c r="L15" s="364">
        <v>2</v>
      </c>
      <c r="M15" s="365">
        <v>0</v>
      </c>
      <c r="N15" s="366">
        <v>0</v>
      </c>
      <c r="O15" s="367">
        <v>0</v>
      </c>
      <c r="P15" s="368">
        <v>0</v>
      </c>
      <c r="Q15" s="359"/>
      <c r="R15" s="311"/>
      <c r="S15" s="315"/>
    </row>
    <row r="16" spans="1:19" ht="16.2" thickBot="1" x14ac:dyDescent="0.35">
      <c r="A16" s="369"/>
      <c r="B16" s="370"/>
      <c r="C16" s="371"/>
      <c r="D16" s="372" t="s">
        <v>22</v>
      </c>
      <c r="E16" s="363">
        <f t="shared" si="2"/>
        <v>10</v>
      </c>
      <c r="F16" s="363">
        <f t="shared" si="2"/>
        <v>0</v>
      </c>
      <c r="G16" s="373">
        <v>0</v>
      </c>
      <c r="H16" s="373">
        <v>0</v>
      </c>
      <c r="I16" s="373">
        <v>3</v>
      </c>
      <c r="J16" s="373">
        <v>0</v>
      </c>
      <c r="K16" s="373">
        <v>7</v>
      </c>
      <c r="L16" s="373">
        <v>0</v>
      </c>
      <c r="M16" s="365"/>
      <c r="N16" s="374"/>
      <c r="O16" s="154">
        <v>0</v>
      </c>
      <c r="P16" s="155"/>
      <c r="Q16" s="375">
        <f>E16</f>
        <v>10</v>
      </c>
      <c r="R16" s="311"/>
      <c r="S16" s="315"/>
    </row>
    <row r="17" spans="1:19" ht="16.2" thickBot="1" x14ac:dyDescent="0.35">
      <c r="A17" s="310"/>
      <c r="B17" s="376" t="s">
        <v>24</v>
      </c>
      <c r="C17" s="377" t="s">
        <v>25</v>
      </c>
      <c r="D17" s="372" t="s">
        <v>21</v>
      </c>
      <c r="E17" s="363">
        <f t="shared" si="2"/>
        <v>15</v>
      </c>
      <c r="F17" s="363">
        <f t="shared" si="2"/>
        <v>141</v>
      </c>
      <c r="G17" s="373">
        <v>1</v>
      </c>
      <c r="H17" s="373">
        <v>1</v>
      </c>
      <c r="I17" s="373">
        <v>8</v>
      </c>
      <c r="J17" s="373">
        <v>61</v>
      </c>
      <c r="K17" s="373">
        <v>6</v>
      </c>
      <c r="L17" s="373">
        <v>79</v>
      </c>
      <c r="M17" s="365">
        <v>0</v>
      </c>
      <c r="N17" s="374">
        <v>0</v>
      </c>
      <c r="O17" s="367">
        <v>0</v>
      </c>
      <c r="P17" s="368">
        <v>0</v>
      </c>
      <c r="Q17" s="359"/>
      <c r="R17" s="311"/>
      <c r="S17" s="315"/>
    </row>
    <row r="18" spans="1:19" ht="21.75" customHeight="1" thickBot="1" x14ac:dyDescent="0.35">
      <c r="A18" s="369"/>
      <c r="B18" s="376"/>
      <c r="C18" s="377"/>
      <c r="D18" s="372" t="s">
        <v>22</v>
      </c>
      <c r="E18" s="363">
        <f t="shared" si="2"/>
        <v>15</v>
      </c>
      <c r="F18" s="363">
        <f t="shared" si="2"/>
        <v>564</v>
      </c>
      <c r="G18" s="373">
        <v>1</v>
      </c>
      <c r="H18" s="373">
        <v>4</v>
      </c>
      <c r="I18" s="373">
        <v>8</v>
      </c>
      <c r="J18" s="373">
        <v>244</v>
      </c>
      <c r="K18" s="373">
        <v>6</v>
      </c>
      <c r="L18" s="373">
        <v>316</v>
      </c>
      <c r="M18" s="365">
        <v>0</v>
      </c>
      <c r="N18" s="374">
        <v>0</v>
      </c>
      <c r="O18" s="154"/>
      <c r="P18" s="155"/>
      <c r="Q18" s="375">
        <f>((E17*1)+(F17*4))/13</f>
        <v>44.53846153846154</v>
      </c>
      <c r="R18" s="311"/>
      <c r="S18" s="315"/>
    </row>
    <row r="19" spans="1:19" ht="16.2" thickBot="1" x14ac:dyDescent="0.35">
      <c r="A19" s="310"/>
      <c r="B19" s="376"/>
      <c r="C19" s="371" t="s">
        <v>26</v>
      </c>
      <c r="D19" s="372" t="s">
        <v>21</v>
      </c>
      <c r="E19" s="363">
        <f t="shared" si="2"/>
        <v>48</v>
      </c>
      <c r="F19" s="363">
        <f t="shared" si="2"/>
        <v>116</v>
      </c>
      <c r="G19" s="373">
        <v>2</v>
      </c>
      <c r="H19" s="373">
        <v>2</v>
      </c>
      <c r="I19" s="373">
        <v>28</v>
      </c>
      <c r="J19" s="373">
        <v>57</v>
      </c>
      <c r="K19" s="373">
        <v>18</v>
      </c>
      <c r="L19" s="373">
        <v>57</v>
      </c>
      <c r="M19" s="365">
        <v>0</v>
      </c>
      <c r="N19" s="374">
        <v>0</v>
      </c>
      <c r="O19" s="367">
        <v>0</v>
      </c>
      <c r="P19" s="368">
        <v>0</v>
      </c>
      <c r="Q19" s="359"/>
      <c r="R19" s="311"/>
      <c r="S19" s="315"/>
    </row>
    <row r="20" spans="1:19" ht="29.25" customHeight="1" thickBot="1" x14ac:dyDescent="0.35">
      <c r="A20" s="369"/>
      <c r="B20" s="376"/>
      <c r="C20" s="371"/>
      <c r="D20" s="372" t="s">
        <v>22</v>
      </c>
      <c r="E20" s="363">
        <f t="shared" si="2"/>
        <v>48</v>
      </c>
      <c r="F20" s="363">
        <f t="shared" si="2"/>
        <v>116</v>
      </c>
      <c r="G20" s="373">
        <v>2</v>
      </c>
      <c r="H20" s="373">
        <v>2</v>
      </c>
      <c r="I20" s="373">
        <v>28</v>
      </c>
      <c r="J20" s="373">
        <v>57</v>
      </c>
      <c r="K20" s="373">
        <v>18</v>
      </c>
      <c r="L20" s="373">
        <v>57</v>
      </c>
      <c r="M20" s="365">
        <v>0</v>
      </c>
      <c r="N20" s="374">
        <v>0</v>
      </c>
      <c r="O20" s="154"/>
      <c r="P20" s="155"/>
      <c r="Q20" s="375">
        <f>(E19+F19)/12</f>
        <v>13.666666666666666</v>
      </c>
      <c r="R20" s="311"/>
      <c r="S20" s="315"/>
    </row>
    <row r="21" spans="1:19" ht="16.2" thickBot="1" x14ac:dyDescent="0.35">
      <c r="A21" s="310"/>
      <c r="B21" s="376"/>
      <c r="C21" s="371" t="s">
        <v>27</v>
      </c>
      <c r="D21" s="372" t="s">
        <v>21</v>
      </c>
      <c r="E21" s="363">
        <f t="shared" si="2"/>
        <v>39</v>
      </c>
      <c r="F21" s="363">
        <f t="shared" si="2"/>
        <v>123</v>
      </c>
      <c r="G21" s="373">
        <v>0</v>
      </c>
      <c r="H21" s="373">
        <v>1</v>
      </c>
      <c r="I21" s="373">
        <v>22</v>
      </c>
      <c r="J21" s="373">
        <v>54</v>
      </c>
      <c r="K21" s="373">
        <v>17</v>
      </c>
      <c r="L21" s="373">
        <v>68</v>
      </c>
      <c r="M21" s="365">
        <v>0</v>
      </c>
      <c r="N21" s="374">
        <v>0</v>
      </c>
      <c r="O21" s="367">
        <v>0</v>
      </c>
      <c r="P21" s="368">
        <v>0</v>
      </c>
      <c r="Q21" s="359"/>
      <c r="R21" s="311"/>
      <c r="S21" s="315"/>
    </row>
    <row r="22" spans="1:19" ht="27.75" customHeight="1" thickBot="1" x14ac:dyDescent="0.35">
      <c r="A22" s="369"/>
      <c r="B22" s="376"/>
      <c r="C22" s="371"/>
      <c r="D22" s="372" t="s">
        <v>22</v>
      </c>
      <c r="E22" s="363">
        <f t="shared" si="2"/>
        <v>39</v>
      </c>
      <c r="F22" s="363">
        <f t="shared" si="2"/>
        <v>123</v>
      </c>
      <c r="G22" s="373">
        <v>0</v>
      </c>
      <c r="H22" s="373">
        <v>1</v>
      </c>
      <c r="I22" s="373">
        <v>22</v>
      </c>
      <c r="J22" s="373">
        <v>54</v>
      </c>
      <c r="K22" s="373">
        <v>17</v>
      </c>
      <c r="L22" s="373">
        <v>68</v>
      </c>
      <c r="M22" s="365"/>
      <c r="N22" s="374"/>
      <c r="O22" s="154"/>
      <c r="P22" s="155"/>
      <c r="Q22" s="375">
        <f>(E21+F21)/4</f>
        <v>40.5</v>
      </c>
      <c r="R22" s="311"/>
      <c r="S22" s="315"/>
    </row>
    <row r="23" spans="1:19" ht="16.2" thickBot="1" x14ac:dyDescent="0.35">
      <c r="A23" s="310"/>
      <c r="B23" s="376"/>
      <c r="C23" s="371" t="s">
        <v>28</v>
      </c>
      <c r="D23" s="372" t="s">
        <v>21</v>
      </c>
      <c r="E23" s="363">
        <f t="shared" si="2"/>
        <v>13</v>
      </c>
      <c r="F23" s="363">
        <f t="shared" si="2"/>
        <v>7</v>
      </c>
      <c r="G23" s="373">
        <v>0</v>
      </c>
      <c r="H23" s="373">
        <v>0</v>
      </c>
      <c r="I23" s="373">
        <v>8</v>
      </c>
      <c r="J23" s="373">
        <v>4</v>
      </c>
      <c r="K23" s="373">
        <v>5</v>
      </c>
      <c r="L23" s="373">
        <v>3</v>
      </c>
      <c r="M23" s="365"/>
      <c r="N23" s="374"/>
      <c r="O23" s="367">
        <v>0</v>
      </c>
      <c r="P23" s="368">
        <v>0</v>
      </c>
      <c r="Q23" s="359"/>
      <c r="R23" s="311"/>
      <c r="S23" s="315"/>
    </row>
    <row r="24" spans="1:19" ht="16.2" thickBot="1" x14ac:dyDescent="0.35">
      <c r="A24" s="369"/>
      <c r="B24" s="376"/>
      <c r="C24" s="371"/>
      <c r="D24" s="372" t="s">
        <v>22</v>
      </c>
      <c r="E24" s="363">
        <f t="shared" si="2"/>
        <v>13</v>
      </c>
      <c r="F24" s="363">
        <f t="shared" si="2"/>
        <v>0</v>
      </c>
      <c r="G24" s="373">
        <v>0</v>
      </c>
      <c r="H24" s="373">
        <v>0</v>
      </c>
      <c r="I24" s="373">
        <v>8</v>
      </c>
      <c r="J24" s="373">
        <v>0</v>
      </c>
      <c r="K24" s="373">
        <v>5</v>
      </c>
      <c r="L24" s="373">
        <v>0</v>
      </c>
      <c r="M24" s="378"/>
      <c r="N24" s="379"/>
      <c r="O24" s="358"/>
      <c r="P24" s="359"/>
      <c r="Q24" s="375">
        <f>E24</f>
        <v>13</v>
      </c>
      <c r="R24" s="311"/>
      <c r="S24" s="315"/>
    </row>
    <row r="25" spans="1:19" ht="16.2" thickBot="1" x14ac:dyDescent="0.35">
      <c r="A25" s="310"/>
      <c r="B25" s="376" t="s">
        <v>29</v>
      </c>
      <c r="C25" s="371" t="s">
        <v>30</v>
      </c>
      <c r="D25" s="372" t="s">
        <v>21</v>
      </c>
      <c r="E25" s="363">
        <f t="shared" si="2"/>
        <v>26</v>
      </c>
      <c r="F25" s="363">
        <f t="shared" si="2"/>
        <v>466</v>
      </c>
      <c r="G25" s="373">
        <v>0</v>
      </c>
      <c r="H25" s="373">
        <v>4</v>
      </c>
      <c r="I25" s="373">
        <v>12</v>
      </c>
      <c r="J25" s="373">
        <v>182</v>
      </c>
      <c r="K25" s="373">
        <v>14</v>
      </c>
      <c r="L25" s="380">
        <v>276</v>
      </c>
      <c r="M25" s="381">
        <v>0</v>
      </c>
      <c r="N25" s="382">
        <v>4</v>
      </c>
      <c r="O25" s="367">
        <v>0</v>
      </c>
      <c r="P25" s="368">
        <v>0</v>
      </c>
      <c r="Q25" s="359"/>
      <c r="R25" s="311"/>
      <c r="S25" s="315"/>
    </row>
    <row r="26" spans="1:19" ht="15" thickBot="1" x14ac:dyDescent="0.35">
      <c r="A26" s="369"/>
      <c r="B26" s="376"/>
      <c r="C26" s="371"/>
      <c r="D26" s="372" t="s">
        <v>22</v>
      </c>
      <c r="E26" s="363">
        <f t="shared" si="2"/>
        <v>250</v>
      </c>
      <c r="F26" s="363">
        <f t="shared" si="2"/>
        <v>13980</v>
      </c>
      <c r="G26" s="373">
        <v>0</v>
      </c>
      <c r="H26" s="373">
        <v>120</v>
      </c>
      <c r="I26" s="373">
        <v>110</v>
      </c>
      <c r="J26" s="373">
        <v>5460</v>
      </c>
      <c r="K26" s="373">
        <v>140</v>
      </c>
      <c r="L26" s="380">
        <v>8280</v>
      </c>
      <c r="M26" s="373">
        <v>0</v>
      </c>
      <c r="N26" s="383">
        <v>120</v>
      </c>
      <c r="O26" s="358"/>
      <c r="P26" s="359"/>
      <c r="Q26" s="375">
        <f>((E25*10)+(F25*30))/100</f>
        <v>142.4</v>
      </c>
      <c r="R26" s="324"/>
      <c r="S26" s="315"/>
    </row>
    <row r="27" spans="1:19" ht="16.2" thickBot="1" x14ac:dyDescent="0.35">
      <c r="A27" s="310"/>
      <c r="B27" s="376"/>
      <c r="C27" s="371" t="s">
        <v>31</v>
      </c>
      <c r="D27" s="372" t="s">
        <v>21</v>
      </c>
      <c r="E27" s="363">
        <f t="shared" si="2"/>
        <v>0</v>
      </c>
      <c r="F27" s="363">
        <f t="shared" si="2"/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80">
        <v>0</v>
      </c>
      <c r="M27" s="380">
        <v>0</v>
      </c>
      <c r="N27" s="380">
        <v>0</v>
      </c>
      <c r="O27" s="367">
        <v>0</v>
      </c>
      <c r="P27" s="368">
        <v>0</v>
      </c>
      <c r="Q27" s="359"/>
      <c r="R27" s="311"/>
      <c r="S27" s="315"/>
    </row>
    <row r="28" spans="1:19" ht="16.2" thickBot="1" x14ac:dyDescent="0.35">
      <c r="A28" s="369"/>
      <c r="B28" s="376"/>
      <c r="C28" s="371"/>
      <c r="D28" s="372" t="s">
        <v>22</v>
      </c>
      <c r="E28" s="363">
        <f t="shared" si="2"/>
        <v>0</v>
      </c>
      <c r="F28" s="363">
        <f t="shared" si="2"/>
        <v>0</v>
      </c>
      <c r="G28" s="373">
        <v>0</v>
      </c>
      <c r="H28" s="373">
        <v>0</v>
      </c>
      <c r="I28" s="373">
        <v>0</v>
      </c>
      <c r="J28" s="373">
        <v>0</v>
      </c>
      <c r="K28" s="373">
        <v>0</v>
      </c>
      <c r="L28" s="380">
        <v>0</v>
      </c>
      <c r="M28" s="380">
        <v>0</v>
      </c>
      <c r="N28" s="380">
        <v>0</v>
      </c>
      <c r="O28" s="384"/>
      <c r="P28" s="359"/>
      <c r="Q28" s="375">
        <f>((E27*10)+(F27*30))/100</f>
        <v>0</v>
      </c>
      <c r="R28" s="311"/>
      <c r="S28" s="315"/>
    </row>
    <row r="29" spans="1:19" ht="15" thickBot="1" x14ac:dyDescent="0.35">
      <c r="A29" s="310"/>
      <c r="B29" s="370" t="s">
        <v>32</v>
      </c>
      <c r="C29" s="371"/>
      <c r="D29" s="372" t="s">
        <v>21</v>
      </c>
      <c r="E29" s="363">
        <f t="shared" si="2"/>
        <v>0</v>
      </c>
      <c r="F29" s="363">
        <f t="shared" si="2"/>
        <v>0</v>
      </c>
      <c r="G29" s="373">
        <v>0</v>
      </c>
      <c r="H29" s="373">
        <v>0</v>
      </c>
      <c r="I29" s="373">
        <v>0</v>
      </c>
      <c r="J29" s="373">
        <v>0</v>
      </c>
      <c r="K29" s="373">
        <v>0</v>
      </c>
      <c r="L29" s="373">
        <v>0</v>
      </c>
      <c r="M29" s="385"/>
      <c r="N29" s="386"/>
      <c r="O29" s="367">
        <v>0</v>
      </c>
      <c r="P29" s="368">
        <v>0</v>
      </c>
      <c r="Q29" s="375"/>
      <c r="R29" s="387"/>
      <c r="S29" s="315"/>
    </row>
    <row r="30" spans="1:19" ht="16.2" thickBot="1" x14ac:dyDescent="0.35">
      <c r="A30" s="310"/>
      <c r="B30" s="370" t="s">
        <v>33</v>
      </c>
      <c r="C30" s="371"/>
      <c r="D30" s="372" t="s">
        <v>21</v>
      </c>
      <c r="E30" s="363">
        <f t="shared" si="2"/>
        <v>0</v>
      </c>
      <c r="F30" s="363">
        <f t="shared" si="2"/>
        <v>0</v>
      </c>
      <c r="G30" s="373">
        <v>0</v>
      </c>
      <c r="H30" s="373">
        <v>0</v>
      </c>
      <c r="I30" s="373">
        <v>0</v>
      </c>
      <c r="J30" s="373">
        <v>0</v>
      </c>
      <c r="K30" s="373">
        <v>0</v>
      </c>
      <c r="L30" s="373">
        <v>0</v>
      </c>
      <c r="M30" s="388"/>
      <c r="N30" s="374"/>
      <c r="O30" s="367">
        <v>0</v>
      </c>
      <c r="P30" s="368">
        <v>0</v>
      </c>
      <c r="Q30" s="375"/>
      <c r="R30" s="311"/>
      <c r="S30" s="315"/>
    </row>
    <row r="31" spans="1:19" ht="16.2" thickBot="1" x14ac:dyDescent="0.35">
      <c r="A31" s="310"/>
      <c r="B31" s="370" t="s">
        <v>34</v>
      </c>
      <c r="C31" s="371"/>
      <c r="D31" s="372" t="s">
        <v>21</v>
      </c>
      <c r="E31" s="363">
        <f t="shared" si="2"/>
        <v>0</v>
      </c>
      <c r="F31" s="363">
        <f t="shared" si="2"/>
        <v>0</v>
      </c>
      <c r="G31" s="373">
        <v>0</v>
      </c>
      <c r="H31" s="373">
        <v>0</v>
      </c>
      <c r="I31" s="373">
        <v>0</v>
      </c>
      <c r="J31" s="373">
        <v>0</v>
      </c>
      <c r="K31" s="373">
        <v>0</v>
      </c>
      <c r="L31" s="380">
        <v>0</v>
      </c>
      <c r="M31" s="388"/>
      <c r="N31" s="374"/>
      <c r="O31" s="367">
        <v>0</v>
      </c>
      <c r="P31" s="368">
        <v>0</v>
      </c>
      <c r="Q31" s="375">
        <f>F31</f>
        <v>0</v>
      </c>
      <c r="R31" s="311"/>
      <c r="S31" s="315"/>
    </row>
    <row r="32" spans="1:19" ht="15" thickBot="1" x14ac:dyDescent="0.35">
      <c r="A32" s="310"/>
      <c r="B32" s="370" t="s">
        <v>35</v>
      </c>
      <c r="C32" s="389" t="s">
        <v>36</v>
      </c>
      <c r="D32" s="372" t="s">
        <v>21</v>
      </c>
      <c r="E32" s="363">
        <f t="shared" si="2"/>
        <v>0</v>
      </c>
      <c r="F32" s="363">
        <f t="shared" si="2"/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380">
        <v>0</v>
      </c>
      <c r="M32" s="388"/>
      <c r="N32" s="374"/>
      <c r="O32" s="367">
        <v>0</v>
      </c>
      <c r="P32" s="368">
        <v>0</v>
      </c>
      <c r="Q32" s="375">
        <f>(E32+F32+E33+F33+E34+F34)/6</f>
        <v>0.16666666666666666</v>
      </c>
      <c r="R32" s="390"/>
      <c r="S32" s="315"/>
    </row>
    <row r="33" spans="1:19" ht="16.2" thickBot="1" x14ac:dyDescent="0.35">
      <c r="A33" s="310"/>
      <c r="B33" s="370"/>
      <c r="C33" s="389" t="s">
        <v>37</v>
      </c>
      <c r="D33" s="372" t="s">
        <v>21</v>
      </c>
      <c r="E33" s="363">
        <f t="shared" si="2"/>
        <v>1</v>
      </c>
      <c r="F33" s="363">
        <f t="shared" si="2"/>
        <v>0</v>
      </c>
      <c r="G33" s="373">
        <v>0</v>
      </c>
      <c r="H33" s="373">
        <v>0</v>
      </c>
      <c r="I33" s="373">
        <v>0</v>
      </c>
      <c r="J33" s="373">
        <v>0</v>
      </c>
      <c r="K33" s="373">
        <v>1</v>
      </c>
      <c r="L33" s="380">
        <v>0</v>
      </c>
      <c r="M33" s="388"/>
      <c r="N33" s="374"/>
      <c r="O33" s="367">
        <v>0</v>
      </c>
      <c r="P33" s="368">
        <v>0</v>
      </c>
      <c r="Q33" s="375"/>
      <c r="R33" s="311"/>
      <c r="S33" s="315"/>
    </row>
    <row r="34" spans="1:19" ht="16.2" thickBot="1" x14ac:dyDescent="0.35">
      <c r="A34" s="310"/>
      <c r="B34" s="391"/>
      <c r="C34" s="392" t="s">
        <v>38</v>
      </c>
      <c r="D34" s="356" t="s">
        <v>21</v>
      </c>
      <c r="E34" s="363">
        <f t="shared" si="2"/>
        <v>0</v>
      </c>
      <c r="F34" s="363">
        <f t="shared" si="2"/>
        <v>0</v>
      </c>
      <c r="G34" s="393">
        <v>0</v>
      </c>
      <c r="H34" s="393">
        <v>0</v>
      </c>
      <c r="I34" s="393">
        <v>0</v>
      </c>
      <c r="J34" s="393">
        <v>0</v>
      </c>
      <c r="K34" s="393">
        <v>0</v>
      </c>
      <c r="L34" s="394">
        <v>0</v>
      </c>
      <c r="M34" s="395"/>
      <c r="N34" s="396"/>
      <c r="O34" s="367">
        <v>0</v>
      </c>
      <c r="P34" s="397">
        <v>0</v>
      </c>
      <c r="Q34" s="375"/>
      <c r="R34" s="311"/>
      <c r="S34" s="315"/>
    </row>
    <row r="35" spans="1:19" ht="15" thickBot="1" x14ac:dyDescent="0.35">
      <c r="A35" s="310"/>
      <c r="B35" s="398"/>
      <c r="C35" s="398"/>
      <c r="D35" s="312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67"/>
      <c r="P35" s="390"/>
      <c r="Q35" s="390"/>
      <c r="R35" s="390"/>
      <c r="S35" s="315"/>
    </row>
    <row r="36" spans="1:19" ht="15.6" x14ac:dyDescent="0.3">
      <c r="A36" s="310"/>
      <c r="B36" s="311"/>
      <c r="C36" s="311"/>
      <c r="D36" s="399" t="s">
        <v>39</v>
      </c>
      <c r="E36" s="400"/>
      <c r="F36" s="399" t="s">
        <v>40</v>
      </c>
      <c r="G36" s="333"/>
      <c r="H36" s="400" t="s">
        <v>41</v>
      </c>
      <c r="I36" s="400"/>
      <c r="J36" s="333"/>
      <c r="K36" s="311"/>
      <c r="L36" s="311"/>
      <c r="M36" s="401" t="s">
        <v>42</v>
      </c>
      <c r="N36" s="402"/>
      <c r="O36" s="403" t="s">
        <v>43</v>
      </c>
      <c r="P36" s="311"/>
      <c r="Q36" s="311"/>
      <c r="R36" s="311"/>
      <c r="S36" s="315"/>
    </row>
    <row r="37" spans="1:19" ht="16.2" thickBot="1" x14ac:dyDescent="0.35">
      <c r="A37" s="310"/>
      <c r="B37" s="311"/>
      <c r="C37" s="311"/>
      <c r="D37" s="404"/>
      <c r="E37" s="405"/>
      <c r="F37" s="404"/>
      <c r="G37" s="345"/>
      <c r="H37" s="405"/>
      <c r="I37" s="405"/>
      <c r="J37" s="345"/>
      <c r="K37" s="311"/>
      <c r="L37" s="311"/>
      <c r="M37" s="406" t="s">
        <v>44</v>
      </c>
      <c r="N37" s="372"/>
      <c r="O37" s="373">
        <v>2</v>
      </c>
      <c r="P37" s="311"/>
      <c r="Q37" s="311"/>
      <c r="R37" s="311"/>
      <c r="S37" s="315"/>
    </row>
    <row r="38" spans="1:19" ht="29.4" thickBot="1" x14ac:dyDescent="0.35">
      <c r="A38" s="310"/>
      <c r="B38" s="311"/>
      <c r="C38" s="311"/>
      <c r="D38" s="407" t="s">
        <v>21</v>
      </c>
      <c r="E38" s="408" t="s">
        <v>22</v>
      </c>
      <c r="F38" s="409" t="s">
        <v>43</v>
      </c>
      <c r="G38" s="410" t="s">
        <v>45</v>
      </c>
      <c r="H38" s="411" t="s">
        <v>46</v>
      </c>
      <c r="I38" s="412" t="s">
        <v>47</v>
      </c>
      <c r="J38" s="413" t="s">
        <v>48</v>
      </c>
      <c r="K38" s="311"/>
      <c r="L38" s="311"/>
      <c r="M38" s="414" t="s">
        <v>49</v>
      </c>
      <c r="N38" s="393"/>
      <c r="O38" s="373">
        <v>3</v>
      </c>
      <c r="P38" s="311"/>
      <c r="Q38" s="311"/>
      <c r="R38" s="311"/>
      <c r="S38" s="315"/>
    </row>
    <row r="39" spans="1:19" ht="16.2" thickBot="1" x14ac:dyDescent="0.35">
      <c r="A39" s="310"/>
      <c r="B39" s="311"/>
      <c r="C39" s="311"/>
      <c r="D39" s="415">
        <v>2</v>
      </c>
      <c r="E39" s="416">
        <v>2</v>
      </c>
      <c r="F39" s="416">
        <v>15</v>
      </c>
      <c r="G39" s="417">
        <v>242</v>
      </c>
      <c r="H39" s="418">
        <v>1</v>
      </c>
      <c r="I39" s="419">
        <v>0</v>
      </c>
      <c r="J39" s="420">
        <v>0</v>
      </c>
      <c r="K39" s="311"/>
      <c r="L39" s="311"/>
      <c r="M39" s="311"/>
      <c r="N39" s="311"/>
      <c r="O39" s="311"/>
      <c r="P39" s="311"/>
      <c r="Q39" s="311"/>
      <c r="R39" s="311"/>
      <c r="S39" s="315"/>
    </row>
    <row r="40" spans="1:19" ht="16.2" thickBot="1" x14ac:dyDescent="0.35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5"/>
    </row>
    <row r="41" spans="1:19" ht="16.2" thickBot="1" x14ac:dyDescent="0.35">
      <c r="A41" s="310"/>
      <c r="B41" s="421" t="s">
        <v>50</v>
      </c>
      <c r="C41" s="422"/>
      <c r="D41" s="423" t="s">
        <v>51</v>
      </c>
      <c r="E41" s="424"/>
      <c r="F41" s="425" t="s">
        <v>52</v>
      </c>
      <c r="G41" s="426"/>
      <c r="H41" s="424" t="s">
        <v>53</v>
      </c>
      <c r="I41" s="424"/>
      <c r="J41" s="423" t="s">
        <v>54</v>
      </c>
      <c r="K41" s="427"/>
      <c r="L41" s="311"/>
      <c r="M41" s="311"/>
      <c r="N41" s="311"/>
      <c r="O41" s="311"/>
      <c r="P41" s="311"/>
      <c r="Q41" s="311"/>
      <c r="R41" s="311"/>
      <c r="S41" s="315"/>
    </row>
    <row r="42" spans="1:19" ht="16.2" thickBot="1" x14ac:dyDescent="0.35">
      <c r="A42" s="310"/>
      <c r="B42" s="428"/>
      <c r="C42" s="429"/>
      <c r="D42" s="430" t="s">
        <v>55</v>
      </c>
      <c r="E42" s="431" t="s">
        <v>56</v>
      </c>
      <c r="F42" s="432" t="s">
        <v>55</v>
      </c>
      <c r="G42" s="431" t="s">
        <v>56</v>
      </c>
      <c r="H42" s="433" t="s">
        <v>55</v>
      </c>
      <c r="I42" s="434" t="s">
        <v>56</v>
      </c>
      <c r="J42" s="430" t="s">
        <v>55</v>
      </c>
      <c r="K42" s="435" t="s">
        <v>56</v>
      </c>
      <c r="L42" s="436"/>
      <c r="M42" s="311"/>
      <c r="N42" s="311"/>
      <c r="O42" s="437" t="s">
        <v>57</v>
      </c>
      <c r="P42" s="437"/>
      <c r="Q42" s="438">
        <f>SUM(Q43:Q44)</f>
        <v>8</v>
      </c>
      <c r="R42" s="311"/>
      <c r="S42" s="315"/>
    </row>
    <row r="43" spans="1:19" ht="16.2" thickBot="1" x14ac:dyDescent="0.35">
      <c r="A43" s="310"/>
      <c r="B43" s="439" t="s">
        <v>58</v>
      </c>
      <c r="C43" s="440"/>
      <c r="D43" s="441">
        <v>3</v>
      </c>
      <c r="E43" s="364">
        <v>1</v>
      </c>
      <c r="F43" s="364">
        <v>187</v>
      </c>
      <c r="G43" s="364">
        <v>3</v>
      </c>
      <c r="H43" s="364">
        <v>224</v>
      </c>
      <c r="I43" s="442">
        <v>4</v>
      </c>
      <c r="J43" s="443">
        <f>D43+F43+H43</f>
        <v>414</v>
      </c>
      <c r="K43" s="443">
        <f>E43+G43+I43</f>
        <v>8</v>
      </c>
      <c r="L43" s="436"/>
      <c r="M43" s="311"/>
      <c r="N43" s="312"/>
      <c r="O43" s="444" t="s">
        <v>59</v>
      </c>
      <c r="P43" s="444"/>
      <c r="Q43" s="445">
        <v>2</v>
      </c>
      <c r="R43" s="312"/>
      <c r="S43" s="315"/>
    </row>
    <row r="44" spans="1:19" ht="16.2" thickBot="1" x14ac:dyDescent="0.35">
      <c r="A44" s="310"/>
      <c r="B44" s="446" t="s">
        <v>60</v>
      </c>
      <c r="C44" s="447"/>
      <c r="D44" s="448"/>
      <c r="E44" s="449"/>
      <c r="F44" s="450">
        <v>0</v>
      </c>
      <c r="G44" s="450">
        <v>0</v>
      </c>
      <c r="H44" s="450">
        <v>4</v>
      </c>
      <c r="I44" s="451">
        <v>0</v>
      </c>
      <c r="J44" s="443">
        <f>D44+F44+H44</f>
        <v>4</v>
      </c>
      <c r="K44" s="443">
        <f>E44+G44+I44</f>
        <v>0</v>
      </c>
      <c r="L44" s="436"/>
      <c r="M44" s="311"/>
      <c r="N44" s="312"/>
      <c r="O44" s="444" t="s">
        <v>61</v>
      </c>
      <c r="P44" s="444"/>
      <c r="Q44" s="445">
        <v>6</v>
      </c>
      <c r="R44" s="312"/>
      <c r="S44" s="315"/>
    </row>
    <row r="45" spans="1:19" ht="16.2" thickBot="1" x14ac:dyDescent="0.35">
      <c r="A45" s="310"/>
      <c r="B45" s="452" t="s">
        <v>11</v>
      </c>
      <c r="C45" s="453"/>
      <c r="D45" s="454">
        <f>D43</f>
        <v>3</v>
      </c>
      <c r="E45" s="454">
        <f>E43</f>
        <v>1</v>
      </c>
      <c r="F45" s="455">
        <f t="shared" ref="F45:K45" si="3">F43+F44</f>
        <v>187</v>
      </c>
      <c r="G45" s="455">
        <f t="shared" si="3"/>
        <v>3</v>
      </c>
      <c r="H45" s="455">
        <f t="shared" si="3"/>
        <v>228</v>
      </c>
      <c r="I45" s="455">
        <f t="shared" si="3"/>
        <v>4</v>
      </c>
      <c r="J45" s="455">
        <f t="shared" si="3"/>
        <v>418</v>
      </c>
      <c r="K45" s="455">
        <f t="shared" si="3"/>
        <v>8</v>
      </c>
      <c r="L45" s="436"/>
      <c r="M45" s="311"/>
      <c r="N45" s="312"/>
      <c r="O45" s="312"/>
      <c r="P45" s="312"/>
      <c r="Q45" s="312"/>
      <c r="R45" s="312"/>
      <c r="S45" s="315"/>
    </row>
    <row r="46" spans="1:19" ht="16.2" thickBot="1" x14ac:dyDescent="0.35">
      <c r="A46" s="310"/>
      <c r="B46" s="439" t="s">
        <v>62</v>
      </c>
      <c r="C46" s="440"/>
      <c r="D46" s="312">
        <v>5</v>
      </c>
      <c r="E46" s="381">
        <v>0</v>
      </c>
      <c r="F46" s="381">
        <v>214</v>
      </c>
      <c r="G46" s="381">
        <v>0</v>
      </c>
      <c r="H46" s="381">
        <v>272</v>
      </c>
      <c r="I46" s="456">
        <v>1</v>
      </c>
      <c r="J46" s="443">
        <f>D46+F46+H46</f>
        <v>491</v>
      </c>
      <c r="K46" s="443">
        <f>E46+G46+I46</f>
        <v>1</v>
      </c>
      <c r="L46" s="436"/>
      <c r="M46" s="311"/>
      <c r="N46" s="312"/>
      <c r="O46" s="312"/>
      <c r="P46" s="312"/>
      <c r="Q46" s="312"/>
      <c r="R46" s="312"/>
      <c r="S46" s="315"/>
    </row>
    <row r="47" spans="1:19" ht="16.2" thickBot="1" x14ac:dyDescent="0.35">
      <c r="A47" s="310"/>
      <c r="B47" s="457" t="s">
        <v>63</v>
      </c>
      <c r="C47" s="458"/>
      <c r="D47" s="459">
        <v>0</v>
      </c>
      <c r="E47" s="460">
        <v>0</v>
      </c>
      <c r="F47" s="393">
        <v>1</v>
      </c>
      <c r="G47" s="393">
        <v>0</v>
      </c>
      <c r="H47" s="393">
        <v>7</v>
      </c>
      <c r="I47" s="394">
        <v>3</v>
      </c>
      <c r="J47" s="443">
        <f>D47+F47+H47</f>
        <v>8</v>
      </c>
      <c r="K47" s="443">
        <f>E47+G47+I47</f>
        <v>3</v>
      </c>
      <c r="L47" s="436" t="s">
        <v>64</v>
      </c>
      <c r="M47" s="311"/>
      <c r="N47" s="461"/>
      <c r="O47" s="461"/>
      <c r="P47" s="461"/>
      <c r="Q47" s="462"/>
      <c r="R47" s="462"/>
      <c r="S47" s="315"/>
    </row>
    <row r="48" spans="1:19" ht="16.2" thickBot="1" x14ac:dyDescent="0.35">
      <c r="A48" s="310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5"/>
    </row>
    <row r="49" spans="1:19" ht="16.2" thickBot="1" x14ac:dyDescent="0.35">
      <c r="A49" s="310"/>
      <c r="B49" s="463" t="s">
        <v>65</v>
      </c>
      <c r="C49" s="464"/>
      <c r="D49" s="464"/>
      <c r="E49" s="464"/>
      <c r="F49" s="464"/>
      <c r="G49" s="465"/>
      <c r="H49" s="466" t="s">
        <v>43</v>
      </c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5"/>
    </row>
    <row r="50" spans="1:19" ht="16.2" thickBot="1" x14ac:dyDescent="0.35">
      <c r="A50" s="310"/>
      <c r="B50" s="467" t="s">
        <v>66</v>
      </c>
      <c r="C50" s="468"/>
      <c r="D50" s="468"/>
      <c r="E50" s="468"/>
      <c r="F50" s="468"/>
      <c r="G50" s="469"/>
      <c r="H50" s="470">
        <v>64</v>
      </c>
      <c r="I50" s="311"/>
      <c r="J50" s="471" t="s">
        <v>67</v>
      </c>
      <c r="K50" s="471"/>
      <c r="L50" s="471"/>
      <c r="M50" s="471"/>
      <c r="N50" s="472" t="s">
        <v>43</v>
      </c>
      <c r="O50" s="311"/>
      <c r="P50" s="311"/>
      <c r="Q50" s="311"/>
      <c r="R50" s="311"/>
      <c r="S50" s="315"/>
    </row>
    <row r="51" spans="1:19" ht="16.2" thickBot="1" x14ac:dyDescent="0.35">
      <c r="A51" s="310"/>
      <c r="B51" s="473" t="s">
        <v>68</v>
      </c>
      <c r="C51" s="474"/>
      <c r="D51" s="474"/>
      <c r="E51" s="474"/>
      <c r="F51" s="474"/>
      <c r="G51" s="475"/>
      <c r="H51" s="470">
        <v>65</v>
      </c>
      <c r="I51" s="311"/>
      <c r="J51" s="476" t="s">
        <v>69</v>
      </c>
      <c r="K51" s="476"/>
      <c r="L51" s="476"/>
      <c r="M51" s="476"/>
      <c r="N51" s="477">
        <v>63</v>
      </c>
      <c r="O51" s="311"/>
      <c r="P51" s="311"/>
      <c r="Q51" s="311"/>
      <c r="R51" s="311"/>
      <c r="S51" s="315"/>
    </row>
    <row r="52" spans="1:19" ht="16.2" thickBot="1" x14ac:dyDescent="0.35">
      <c r="A52" s="310"/>
      <c r="B52" s="473" t="s">
        <v>70</v>
      </c>
      <c r="C52" s="474"/>
      <c r="D52" s="474"/>
      <c r="E52" s="474"/>
      <c r="F52" s="474"/>
      <c r="G52" s="475"/>
      <c r="H52" s="470">
        <v>61</v>
      </c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5"/>
    </row>
    <row r="53" spans="1:19" ht="15.6" x14ac:dyDescent="0.3">
      <c r="A53" s="310"/>
      <c r="B53" s="473" t="s">
        <v>71</v>
      </c>
      <c r="C53" s="474"/>
      <c r="D53" s="474"/>
      <c r="E53" s="474"/>
      <c r="F53" s="474"/>
      <c r="G53" s="475"/>
      <c r="H53" s="368">
        <v>0</v>
      </c>
      <c r="I53" s="311"/>
      <c r="J53" s="311"/>
      <c r="K53" s="478" t="s">
        <v>72</v>
      </c>
      <c r="L53" s="478"/>
      <c r="M53" s="478"/>
      <c r="N53" s="351"/>
      <c r="O53" s="311"/>
      <c r="P53" s="311"/>
      <c r="Q53" s="311"/>
      <c r="R53" s="311"/>
      <c r="S53" s="315"/>
    </row>
    <row r="54" spans="1:19" ht="16.2" thickBot="1" x14ac:dyDescent="0.35">
      <c r="A54" s="310"/>
      <c r="B54" s="473" t="s">
        <v>73</v>
      </c>
      <c r="C54" s="474"/>
      <c r="D54" s="474"/>
      <c r="E54" s="474"/>
      <c r="F54" s="474"/>
      <c r="G54" s="475"/>
      <c r="H54" s="368"/>
      <c r="I54" s="311"/>
      <c r="J54" s="311"/>
      <c r="K54" s="479" t="s">
        <v>74</v>
      </c>
      <c r="L54" s="479"/>
      <c r="M54" s="479"/>
      <c r="N54" s="480"/>
      <c r="O54" s="311"/>
      <c r="P54" s="311"/>
      <c r="Q54" s="311"/>
      <c r="R54" s="311"/>
      <c r="S54" s="315"/>
    </row>
    <row r="55" spans="1:19" ht="16.2" thickBot="1" x14ac:dyDescent="0.35">
      <c r="A55" s="310"/>
      <c r="B55" s="481" t="s">
        <v>75</v>
      </c>
      <c r="C55" s="482"/>
      <c r="D55" s="482"/>
      <c r="E55" s="482"/>
      <c r="F55" s="482"/>
      <c r="G55" s="483"/>
      <c r="H55" s="368">
        <v>0</v>
      </c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5"/>
    </row>
    <row r="56" spans="1:19" ht="15" thickBot="1" x14ac:dyDescent="0.35">
      <c r="A56" s="484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6"/>
    </row>
  </sheetData>
  <mergeCells count="56">
    <mergeCell ref="B52:G52"/>
    <mergeCell ref="B53:G53"/>
    <mergeCell ref="K53:M53"/>
    <mergeCell ref="B54:G54"/>
    <mergeCell ref="K54:M54"/>
    <mergeCell ref="B55:G55"/>
    <mergeCell ref="B46:C46"/>
    <mergeCell ref="B47:C47"/>
    <mergeCell ref="B49:G49"/>
    <mergeCell ref="B50:G50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H36:J37"/>
    <mergeCell ref="M36:N36"/>
    <mergeCell ref="B41:C42"/>
    <mergeCell ref="D41:E41"/>
    <mergeCell ref="F41:G41"/>
    <mergeCell ref="H41:I41"/>
    <mergeCell ref="J41:K41"/>
    <mergeCell ref="B29:C29"/>
    <mergeCell ref="B30:C30"/>
    <mergeCell ref="B31:C31"/>
    <mergeCell ref="B32:B34"/>
    <mergeCell ref="D36:E37"/>
    <mergeCell ref="F36:G37"/>
    <mergeCell ref="B17:B24"/>
    <mergeCell ref="C17:C18"/>
    <mergeCell ref="C19:C20"/>
    <mergeCell ref="C21:C22"/>
    <mergeCell ref="C23:C24"/>
    <mergeCell ref="B25:B28"/>
    <mergeCell ref="C25:C26"/>
    <mergeCell ref="C27:C28"/>
    <mergeCell ref="M10:N11"/>
    <mergeCell ref="O10:O12"/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1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2024-03-09T16:50:25Z</dcterms:created>
  <dcterms:modified xsi:type="dcterms:W3CDTF">2024-04-07T05:35:24Z</dcterms:modified>
</cp:coreProperties>
</file>